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viel.s\Desktop\TRASPARENZA\GARE E AFFIDAMENTI\"/>
    </mc:Choice>
  </mc:AlternateContent>
  <xr:revisionPtr revIDLastSave="0" documentId="13_ncr:1_{40D3BA19-EB47-4900-AE1A-990F746D9326}" xr6:coauthVersionLast="47" xr6:coauthVersionMax="47" xr10:uidLastSave="{00000000-0000-0000-0000-000000000000}"/>
  <bookViews>
    <workbookView xWindow="20370" yWindow="-120" windowWidth="29040" windowHeight="15840" activeTab="8" xr2:uid="{00000000-000D-0000-FFFF-FFFF00000000}"/>
  </bookViews>
  <sheets>
    <sheet name="2013" sheetId="3" r:id="rId1"/>
    <sheet name="2014" sheetId="4" r:id="rId2"/>
    <sheet name="2015" sheetId="1" r:id="rId3"/>
    <sheet name="2016" sheetId="5" r:id="rId4"/>
    <sheet name="2017" sheetId="6" r:id="rId5"/>
    <sheet name="2018" sheetId="7" r:id="rId6"/>
    <sheet name="2019" sheetId="8" r:id="rId7"/>
    <sheet name="2020" sheetId="9" r:id="rId8"/>
    <sheet name="2021" sheetId="10" r:id="rId9"/>
    <sheet name="2022" sheetId="11" r:id="rId10"/>
    <sheet name="2023" sheetId="12" r:id="rId11"/>
  </sheets>
  <externalReferences>
    <externalReference r:id="rId12"/>
  </externalReferences>
  <definedNames>
    <definedName name="_xlnm._FilterDatabase" localSheetId="0" hidden="1">'2013'!$A$1:$M$2</definedName>
    <definedName name="_xlnm._FilterDatabase" localSheetId="1" hidden="1">'2014'!$A$1:$M$2</definedName>
    <definedName name="_xlnm._FilterDatabase" localSheetId="2" hidden="1">'2015'!$A$1:$M$280</definedName>
    <definedName name="_xlnm._FilterDatabase" localSheetId="3" hidden="1">'2016'!$A$1:$L$271</definedName>
    <definedName name="_xlnm._FilterDatabase" localSheetId="4" hidden="1">'2017'!$A$1:$M$373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6" i="11" l="1"/>
  <c r="E12" i="12"/>
  <c r="E474" i="11"/>
  <c r="E467" i="11"/>
  <c r="E456" i="11"/>
  <c r="E440" i="11"/>
  <c r="E421" i="11"/>
  <c r="E408" i="11"/>
  <c r="E396" i="11"/>
  <c r="E384" i="11"/>
  <c r="E383" i="11"/>
  <c r="E359" i="11"/>
  <c r="E356" i="11"/>
  <c r="E335" i="11"/>
  <c r="E329" i="11"/>
  <c r="E327" i="11"/>
  <c r="E305" i="11"/>
  <c r="E291" i="11"/>
  <c r="E272" i="11"/>
  <c r="E262" i="11"/>
  <c r="E261" i="11"/>
  <c r="E254" i="11"/>
  <c r="E211" i="11"/>
  <c r="E196" i="11"/>
  <c r="E189" i="11"/>
  <c r="E187" i="11"/>
  <c r="E170" i="11"/>
  <c r="E166" i="11"/>
  <c r="E119" i="11"/>
  <c r="E118" i="11"/>
  <c r="E117" i="11"/>
  <c r="E88" i="11"/>
  <c r="E90" i="10"/>
  <c r="F90" i="10"/>
  <c r="E45" i="10"/>
  <c r="E42" i="10"/>
  <c r="E71" i="10"/>
  <c r="F69" i="8"/>
  <c r="F64" i="8"/>
  <c r="F18" i="8"/>
  <c r="F208" i="7" l="1"/>
  <c r="F200" i="7"/>
  <c r="F165" i="7"/>
  <c r="E378" i="6"/>
  <c r="G378" i="6"/>
  <c r="F347" i="6"/>
  <c r="F336" i="6"/>
  <c r="F277" i="6"/>
  <c r="I282" i="1"/>
  <c r="H282" i="1"/>
  <c r="E273" i="5"/>
  <c r="G273" i="5"/>
  <c r="F273" i="5"/>
  <c r="J280" i="1"/>
  <c r="F280" i="1"/>
  <c r="G280" i="1"/>
  <c r="K280" i="1" s="1"/>
  <c r="E280" i="1"/>
  <c r="B280" i="1"/>
  <c r="J279" i="1"/>
  <c r="F279" i="1"/>
  <c r="G279" i="1" s="1"/>
  <c r="K279" i="1" s="1"/>
  <c r="E279" i="1"/>
  <c r="B279" i="1"/>
  <c r="J278" i="1"/>
  <c r="F278" i="1"/>
  <c r="G278" i="1" s="1"/>
  <c r="K278" i="1" s="1"/>
  <c r="E278" i="1"/>
  <c r="B278" i="1"/>
  <c r="J277" i="1"/>
  <c r="F277" i="1"/>
  <c r="G277" i="1" s="1"/>
  <c r="K277" i="1" s="1"/>
  <c r="E277" i="1"/>
  <c r="B277" i="1"/>
  <c r="J276" i="1"/>
  <c r="F276" i="1"/>
  <c r="G276" i="1" s="1"/>
  <c r="K276" i="1" s="1"/>
  <c r="E276" i="1"/>
  <c r="B276" i="1"/>
  <c r="J274" i="1"/>
  <c r="F274" i="1"/>
  <c r="G274" i="1" s="1"/>
  <c r="K274" i="1" s="1"/>
  <c r="E274" i="1"/>
  <c r="B274" i="1"/>
  <c r="J273" i="1"/>
  <c r="F273" i="1"/>
  <c r="G273" i="1" s="1"/>
  <c r="K273" i="1" s="1"/>
  <c r="E273" i="1"/>
  <c r="B273" i="1"/>
  <c r="J272" i="1"/>
  <c r="F272" i="1"/>
  <c r="G272" i="1" s="1"/>
  <c r="K272" i="1" s="1"/>
  <c r="E272" i="1"/>
  <c r="B272" i="1"/>
  <c r="J271" i="1"/>
  <c r="F271" i="1"/>
  <c r="G271" i="1" s="1"/>
  <c r="K271" i="1" s="1"/>
  <c r="E271" i="1"/>
  <c r="B271" i="1"/>
  <c r="J270" i="1"/>
  <c r="F270" i="1"/>
  <c r="G270" i="1" s="1"/>
  <c r="K270" i="1" s="1"/>
  <c r="E270" i="1"/>
  <c r="B270" i="1"/>
  <c r="J269" i="1"/>
  <c r="F269" i="1"/>
  <c r="G269" i="1" s="1"/>
  <c r="K269" i="1" s="1"/>
  <c r="E269" i="1"/>
  <c r="B269" i="1"/>
  <c r="J268" i="1"/>
  <c r="F268" i="1"/>
  <c r="G268" i="1" s="1"/>
  <c r="K268" i="1" s="1"/>
  <c r="E268" i="1"/>
  <c r="B268" i="1"/>
  <c r="J267" i="1"/>
  <c r="F267" i="1"/>
  <c r="G267" i="1" s="1"/>
  <c r="K267" i="1" s="1"/>
  <c r="E267" i="1"/>
  <c r="B267" i="1"/>
  <c r="J266" i="1"/>
  <c r="F266" i="1"/>
  <c r="G266" i="1" s="1"/>
  <c r="K266" i="1" s="1"/>
  <c r="E266" i="1"/>
  <c r="B266" i="1"/>
  <c r="F265" i="1"/>
  <c r="G265" i="1" s="1"/>
  <c r="K265" i="1" s="1"/>
  <c r="E265" i="1"/>
  <c r="B265" i="1"/>
  <c r="J264" i="1"/>
  <c r="F264" i="1"/>
  <c r="G264" i="1" s="1"/>
  <c r="K264" i="1" s="1"/>
  <c r="E264" i="1"/>
  <c r="B264" i="1"/>
  <c r="J263" i="1"/>
  <c r="F263" i="1"/>
  <c r="G263" i="1" s="1"/>
  <c r="K263" i="1" s="1"/>
  <c r="E263" i="1"/>
  <c r="B263" i="1"/>
  <c r="J262" i="1"/>
  <c r="F262" i="1"/>
  <c r="G262" i="1"/>
  <c r="K262" i="1" s="1"/>
  <c r="E262" i="1"/>
  <c r="B262" i="1"/>
  <c r="J261" i="1"/>
  <c r="F261" i="1"/>
  <c r="G261" i="1" s="1"/>
  <c r="K261" i="1" s="1"/>
  <c r="E261" i="1"/>
  <c r="B261" i="1"/>
  <c r="J260" i="1"/>
  <c r="F260" i="1"/>
  <c r="G260" i="1" s="1"/>
  <c r="K260" i="1" s="1"/>
  <c r="E260" i="1"/>
  <c r="B260" i="1"/>
  <c r="J259" i="1"/>
  <c r="F259" i="1"/>
  <c r="G259" i="1" s="1"/>
  <c r="K259" i="1" s="1"/>
  <c r="E259" i="1"/>
  <c r="B259" i="1"/>
  <c r="J258" i="1"/>
  <c r="F258" i="1"/>
  <c r="G258" i="1" s="1"/>
  <c r="K258" i="1" s="1"/>
  <c r="E258" i="1"/>
  <c r="B258" i="1"/>
  <c r="J257" i="1"/>
  <c r="F257" i="1"/>
  <c r="G257" i="1" s="1"/>
  <c r="K257" i="1" s="1"/>
  <c r="E257" i="1"/>
  <c r="B257" i="1"/>
  <c r="J256" i="1"/>
  <c r="F256" i="1"/>
  <c r="G256" i="1" s="1"/>
  <c r="K256" i="1" s="1"/>
  <c r="E256" i="1"/>
  <c r="B256" i="1"/>
  <c r="J255" i="1"/>
  <c r="F255" i="1"/>
  <c r="G255" i="1" s="1"/>
  <c r="K255" i="1" s="1"/>
  <c r="E255" i="1"/>
  <c r="B255" i="1"/>
  <c r="J254" i="1"/>
  <c r="F254" i="1"/>
  <c r="G254" i="1" s="1"/>
  <c r="K254" i="1" s="1"/>
  <c r="E254" i="1"/>
  <c r="B254" i="1"/>
  <c r="J253" i="1"/>
  <c r="F253" i="1"/>
  <c r="G253" i="1" s="1"/>
  <c r="K253" i="1" s="1"/>
  <c r="E253" i="1"/>
  <c r="B253" i="1"/>
  <c r="J252" i="1"/>
  <c r="F252" i="1"/>
  <c r="G252" i="1"/>
  <c r="K252" i="1" s="1"/>
  <c r="E252" i="1"/>
  <c r="B252" i="1"/>
  <c r="J251" i="1"/>
  <c r="F251" i="1"/>
  <c r="G251" i="1" s="1"/>
  <c r="K251" i="1"/>
  <c r="E251" i="1"/>
  <c r="B251" i="1"/>
  <c r="J250" i="1"/>
  <c r="F250" i="1"/>
  <c r="G250" i="1" s="1"/>
  <c r="K250" i="1" s="1"/>
  <c r="E250" i="1"/>
  <c r="B250" i="1"/>
  <c r="J249" i="1"/>
  <c r="F249" i="1"/>
  <c r="G249" i="1" s="1"/>
  <c r="K249" i="1" s="1"/>
  <c r="E249" i="1"/>
  <c r="B249" i="1"/>
  <c r="J248" i="1"/>
  <c r="F248" i="1"/>
  <c r="G248" i="1" s="1"/>
  <c r="K248" i="1" s="1"/>
  <c r="E248" i="1"/>
  <c r="B248" i="1"/>
  <c r="J247" i="1"/>
  <c r="F247" i="1"/>
  <c r="G247" i="1" s="1"/>
  <c r="K247" i="1" s="1"/>
  <c r="E247" i="1"/>
  <c r="B247" i="1"/>
  <c r="J246" i="1"/>
  <c r="F246" i="1"/>
  <c r="G246" i="1" s="1"/>
  <c r="K246" i="1" s="1"/>
  <c r="E246" i="1"/>
  <c r="B246" i="1"/>
  <c r="J245" i="1"/>
  <c r="F245" i="1"/>
  <c r="G245" i="1" s="1"/>
  <c r="K245" i="1" s="1"/>
  <c r="E245" i="1"/>
  <c r="B245" i="1"/>
  <c r="J243" i="1"/>
  <c r="F243" i="1"/>
  <c r="G243" i="1" s="1"/>
  <c r="K243" i="1" s="1"/>
  <c r="E243" i="1"/>
  <c r="B243" i="1"/>
  <c r="J242" i="1"/>
  <c r="F242" i="1"/>
  <c r="G242" i="1" s="1"/>
  <c r="K242" i="1" s="1"/>
  <c r="E242" i="1"/>
  <c r="B242" i="1"/>
  <c r="J241" i="1"/>
  <c r="F241" i="1"/>
  <c r="G241" i="1" s="1"/>
  <c r="K241" i="1" s="1"/>
  <c r="E241" i="1"/>
  <c r="B241" i="1"/>
  <c r="J240" i="1"/>
  <c r="F240" i="1"/>
  <c r="G240" i="1" s="1"/>
  <c r="K240" i="1" s="1"/>
  <c r="E240" i="1"/>
  <c r="B240" i="1"/>
  <c r="J239" i="1"/>
  <c r="F239" i="1"/>
  <c r="G239" i="1" s="1"/>
  <c r="K239" i="1" s="1"/>
  <c r="E239" i="1"/>
  <c r="B239" i="1"/>
  <c r="J238" i="1"/>
  <c r="F238" i="1"/>
  <c r="G238" i="1" s="1"/>
  <c r="K238" i="1"/>
  <c r="E238" i="1"/>
  <c r="B238" i="1"/>
  <c r="J237" i="1"/>
  <c r="F237" i="1"/>
  <c r="G237" i="1" s="1"/>
  <c r="K237" i="1" s="1"/>
  <c r="E237" i="1"/>
  <c r="B237" i="1"/>
  <c r="J236" i="1"/>
  <c r="F236" i="1"/>
  <c r="G236" i="1" s="1"/>
  <c r="K236" i="1" s="1"/>
  <c r="E236" i="1"/>
  <c r="B236" i="1"/>
  <c r="J235" i="1"/>
  <c r="F235" i="1"/>
  <c r="G235" i="1" s="1"/>
  <c r="K235" i="1" s="1"/>
  <c r="E235" i="1"/>
  <c r="B235" i="1"/>
  <c r="J234" i="1"/>
  <c r="F234" i="1"/>
  <c r="G234" i="1" s="1"/>
  <c r="K234" i="1" s="1"/>
  <c r="E234" i="1"/>
  <c r="B234" i="1"/>
  <c r="J233" i="1"/>
  <c r="F233" i="1"/>
  <c r="G233" i="1" s="1"/>
  <c r="K233" i="1" s="1"/>
  <c r="E233" i="1"/>
  <c r="B233" i="1"/>
  <c r="J232" i="1"/>
  <c r="F232" i="1"/>
  <c r="G232" i="1" s="1"/>
  <c r="K232" i="1" s="1"/>
  <c r="E232" i="1"/>
  <c r="B232" i="1"/>
  <c r="J231" i="1"/>
  <c r="F231" i="1"/>
  <c r="G231" i="1" s="1"/>
  <c r="K231" i="1" s="1"/>
  <c r="E231" i="1"/>
  <c r="B231" i="1"/>
  <c r="J230" i="1"/>
  <c r="F230" i="1"/>
  <c r="G230" i="1" s="1"/>
  <c r="K230" i="1"/>
  <c r="E230" i="1"/>
  <c r="B230" i="1"/>
  <c r="J229" i="1"/>
  <c r="F229" i="1"/>
  <c r="G229" i="1"/>
  <c r="K229" i="1" s="1"/>
  <c r="E229" i="1"/>
  <c r="B229" i="1"/>
  <c r="J228" i="1"/>
  <c r="F228" i="1"/>
  <c r="G228" i="1" s="1"/>
  <c r="K228" i="1" s="1"/>
  <c r="E228" i="1"/>
  <c r="B228" i="1"/>
  <c r="J227" i="1"/>
  <c r="F227" i="1"/>
  <c r="G227" i="1" s="1"/>
  <c r="K227" i="1" s="1"/>
  <c r="E227" i="1"/>
  <c r="B227" i="1"/>
  <c r="J226" i="1"/>
  <c r="F226" i="1"/>
  <c r="G226" i="1" s="1"/>
  <c r="K226" i="1" s="1"/>
  <c r="E226" i="1"/>
  <c r="B226" i="1"/>
  <c r="J225" i="1"/>
  <c r="F225" i="1"/>
  <c r="G225" i="1" s="1"/>
  <c r="K225" i="1" s="1"/>
  <c r="E225" i="1"/>
  <c r="B225" i="1"/>
  <c r="J224" i="1"/>
  <c r="F224" i="1"/>
  <c r="G224" i="1" s="1"/>
  <c r="K224" i="1" s="1"/>
  <c r="E224" i="1"/>
  <c r="B224" i="1"/>
  <c r="J223" i="1"/>
  <c r="F223" i="1"/>
  <c r="G223" i="1" s="1"/>
  <c r="K223" i="1" s="1"/>
  <c r="E223" i="1"/>
  <c r="B223" i="1"/>
  <c r="J222" i="1"/>
  <c r="F222" i="1"/>
  <c r="G222" i="1" s="1"/>
  <c r="K222" i="1" s="1"/>
  <c r="E222" i="1"/>
  <c r="B222" i="1"/>
  <c r="J221" i="1"/>
  <c r="F221" i="1"/>
  <c r="G221" i="1" s="1"/>
  <c r="K221" i="1" s="1"/>
  <c r="E221" i="1"/>
  <c r="B221" i="1"/>
  <c r="J220" i="1"/>
  <c r="F220" i="1"/>
  <c r="G220" i="1" s="1"/>
  <c r="K220" i="1" s="1"/>
  <c r="E220" i="1"/>
  <c r="B220" i="1"/>
  <c r="J219" i="1"/>
  <c r="F219" i="1"/>
  <c r="G219" i="1" s="1"/>
  <c r="K219" i="1" s="1"/>
  <c r="E219" i="1"/>
  <c r="B219" i="1"/>
  <c r="J218" i="1"/>
  <c r="F218" i="1"/>
  <c r="G218" i="1" s="1"/>
  <c r="K218" i="1"/>
  <c r="E218" i="1"/>
  <c r="B218" i="1"/>
  <c r="J217" i="1"/>
  <c r="F217" i="1"/>
  <c r="G217" i="1" s="1"/>
  <c r="K217" i="1" s="1"/>
  <c r="E217" i="1"/>
  <c r="B217" i="1"/>
  <c r="J215" i="1"/>
  <c r="F215" i="1"/>
  <c r="G215" i="1" s="1"/>
  <c r="K215" i="1" s="1"/>
  <c r="E215" i="1"/>
  <c r="B215" i="1"/>
  <c r="J214" i="1"/>
  <c r="F214" i="1"/>
  <c r="G214" i="1" s="1"/>
  <c r="K214" i="1" s="1"/>
  <c r="E214" i="1"/>
  <c r="B214" i="1"/>
  <c r="J213" i="1"/>
  <c r="F213" i="1"/>
  <c r="G213" i="1" s="1"/>
  <c r="K213" i="1" s="1"/>
  <c r="E213" i="1"/>
  <c r="B213" i="1"/>
  <c r="J212" i="1"/>
  <c r="F212" i="1"/>
  <c r="G212" i="1"/>
  <c r="K212" i="1" s="1"/>
  <c r="E212" i="1"/>
  <c r="B212" i="1"/>
  <c r="J211" i="1"/>
  <c r="F211" i="1"/>
  <c r="G211" i="1" s="1"/>
  <c r="K211" i="1" s="1"/>
  <c r="E211" i="1"/>
  <c r="B211" i="1"/>
  <c r="J210" i="1"/>
  <c r="F210" i="1"/>
  <c r="G210" i="1"/>
  <c r="K210" i="1" s="1"/>
  <c r="E210" i="1"/>
  <c r="B210" i="1"/>
  <c r="J209" i="1"/>
  <c r="F209" i="1"/>
  <c r="G209" i="1" s="1"/>
  <c r="K209" i="1" s="1"/>
  <c r="E209" i="1"/>
  <c r="B209" i="1"/>
  <c r="J208" i="1"/>
  <c r="F208" i="1"/>
  <c r="G208" i="1" s="1"/>
  <c r="K208" i="1" s="1"/>
  <c r="E208" i="1"/>
  <c r="B208" i="1"/>
  <c r="J207" i="1"/>
  <c r="F207" i="1"/>
  <c r="G207" i="1" s="1"/>
  <c r="K207" i="1" s="1"/>
  <c r="E207" i="1"/>
  <c r="B207" i="1"/>
  <c r="J206" i="1"/>
  <c r="F206" i="1"/>
  <c r="G206" i="1" s="1"/>
  <c r="K206" i="1" s="1"/>
  <c r="E206" i="1"/>
  <c r="B206" i="1"/>
  <c r="J205" i="1"/>
  <c r="F205" i="1"/>
  <c r="G205" i="1" s="1"/>
  <c r="K205" i="1" s="1"/>
  <c r="E205" i="1"/>
  <c r="B205" i="1"/>
  <c r="J204" i="1"/>
  <c r="F204" i="1"/>
  <c r="G204" i="1"/>
  <c r="K204" i="1" s="1"/>
  <c r="E204" i="1"/>
  <c r="B204" i="1"/>
  <c r="J203" i="1"/>
  <c r="F203" i="1"/>
  <c r="G203" i="1" s="1"/>
  <c r="K203" i="1" s="1"/>
  <c r="E203" i="1"/>
  <c r="B203" i="1"/>
  <c r="J202" i="1"/>
  <c r="F202" i="1"/>
  <c r="G202" i="1" s="1"/>
  <c r="K202" i="1" s="1"/>
  <c r="E202" i="1"/>
  <c r="B202" i="1"/>
  <c r="J199" i="1"/>
  <c r="F199" i="1"/>
  <c r="G199" i="1" s="1"/>
  <c r="K199" i="1" s="1"/>
  <c r="E199" i="1"/>
  <c r="B199" i="1"/>
  <c r="J198" i="1"/>
  <c r="F198" i="1"/>
  <c r="G198" i="1" s="1"/>
  <c r="K198" i="1" s="1"/>
  <c r="E198" i="1"/>
  <c r="B198" i="1"/>
  <c r="J197" i="1"/>
  <c r="F197" i="1"/>
  <c r="G197" i="1" s="1"/>
  <c r="K197" i="1" s="1"/>
  <c r="E197" i="1"/>
  <c r="B197" i="1"/>
  <c r="J196" i="1"/>
  <c r="F196" i="1"/>
  <c r="G196" i="1"/>
  <c r="K196" i="1" s="1"/>
  <c r="E196" i="1"/>
  <c r="B196" i="1"/>
  <c r="J195" i="1"/>
  <c r="F195" i="1"/>
  <c r="G195" i="1" s="1"/>
  <c r="K195" i="1" s="1"/>
  <c r="E195" i="1"/>
  <c r="B195" i="1"/>
  <c r="J194" i="1"/>
  <c r="F194" i="1"/>
  <c r="G194" i="1"/>
  <c r="K194" i="1" s="1"/>
  <c r="E194" i="1"/>
  <c r="B194" i="1"/>
  <c r="J193" i="1"/>
  <c r="F193" i="1"/>
  <c r="G193" i="1" s="1"/>
  <c r="K193" i="1" s="1"/>
  <c r="E193" i="1"/>
  <c r="B193" i="1"/>
  <c r="J192" i="1"/>
  <c r="F192" i="1"/>
  <c r="G192" i="1" s="1"/>
  <c r="K192" i="1" s="1"/>
  <c r="E192" i="1"/>
  <c r="B192" i="1"/>
  <c r="J191" i="1"/>
  <c r="F191" i="1"/>
  <c r="G191" i="1" s="1"/>
  <c r="K191" i="1" s="1"/>
  <c r="E191" i="1"/>
  <c r="B191" i="1"/>
  <c r="J190" i="1"/>
  <c r="F190" i="1"/>
  <c r="G190" i="1" s="1"/>
  <c r="K190" i="1" s="1"/>
  <c r="E190" i="1"/>
  <c r="B190" i="1"/>
  <c r="J189" i="1"/>
  <c r="F189" i="1"/>
  <c r="G189" i="1" s="1"/>
  <c r="K189" i="1" s="1"/>
  <c r="E189" i="1"/>
  <c r="B189" i="1"/>
  <c r="J188" i="1"/>
  <c r="F188" i="1"/>
  <c r="G188" i="1"/>
  <c r="K188" i="1" s="1"/>
  <c r="E188" i="1"/>
  <c r="B188" i="1"/>
  <c r="J187" i="1"/>
  <c r="F187" i="1"/>
  <c r="G187" i="1" s="1"/>
  <c r="K187" i="1" s="1"/>
  <c r="E187" i="1"/>
  <c r="B187" i="1"/>
  <c r="J186" i="1"/>
  <c r="F186" i="1"/>
  <c r="G186" i="1" s="1"/>
  <c r="K186" i="1" s="1"/>
  <c r="E186" i="1"/>
  <c r="B186" i="1"/>
  <c r="J185" i="1"/>
  <c r="F185" i="1"/>
  <c r="G185" i="1" s="1"/>
  <c r="K185" i="1" s="1"/>
  <c r="E185" i="1"/>
  <c r="B185" i="1"/>
  <c r="J184" i="1"/>
  <c r="F184" i="1"/>
  <c r="G184" i="1" s="1"/>
  <c r="K184" i="1" s="1"/>
  <c r="E184" i="1"/>
  <c r="B184" i="1"/>
  <c r="J183" i="1"/>
  <c r="F183" i="1"/>
  <c r="G183" i="1" s="1"/>
  <c r="K183" i="1" s="1"/>
  <c r="E183" i="1"/>
  <c r="B183" i="1"/>
  <c r="J181" i="1"/>
  <c r="F181" i="1"/>
  <c r="G181" i="1" s="1"/>
  <c r="K181" i="1" s="1"/>
  <c r="E181" i="1"/>
  <c r="B181" i="1"/>
  <c r="J180" i="1"/>
  <c r="F180" i="1"/>
  <c r="G180" i="1" s="1"/>
  <c r="K180" i="1"/>
  <c r="E180" i="1"/>
  <c r="B180" i="1"/>
  <c r="J179" i="1"/>
  <c r="F179" i="1"/>
  <c r="G179" i="1" s="1"/>
  <c r="K179" i="1" s="1"/>
  <c r="E179" i="1"/>
  <c r="B179" i="1"/>
  <c r="J178" i="1"/>
  <c r="F178" i="1"/>
  <c r="G178" i="1" s="1"/>
  <c r="K178" i="1" s="1"/>
  <c r="E178" i="1"/>
  <c r="B178" i="1"/>
  <c r="J177" i="1"/>
  <c r="F177" i="1"/>
  <c r="G177" i="1" s="1"/>
  <c r="K177" i="1" s="1"/>
  <c r="E177" i="1"/>
  <c r="B177" i="1"/>
  <c r="J176" i="1"/>
  <c r="F176" i="1"/>
  <c r="G176" i="1" s="1"/>
  <c r="K176" i="1" s="1"/>
  <c r="E176" i="1"/>
  <c r="B176" i="1"/>
  <c r="J175" i="1"/>
  <c r="F175" i="1"/>
  <c r="G175" i="1"/>
  <c r="K175" i="1" s="1"/>
  <c r="E175" i="1"/>
  <c r="B175" i="1"/>
  <c r="J174" i="1"/>
  <c r="F174" i="1"/>
  <c r="G174" i="1" s="1"/>
  <c r="K174" i="1" s="1"/>
  <c r="E174" i="1"/>
  <c r="B174" i="1"/>
  <c r="J173" i="1"/>
  <c r="F173" i="1"/>
  <c r="G173" i="1" s="1"/>
  <c r="K173" i="1" s="1"/>
  <c r="E173" i="1"/>
  <c r="B173" i="1"/>
  <c r="J172" i="1"/>
  <c r="F172" i="1"/>
  <c r="G172" i="1" s="1"/>
  <c r="K172" i="1" s="1"/>
  <c r="E172" i="1"/>
  <c r="B172" i="1"/>
  <c r="J171" i="1"/>
  <c r="F171" i="1"/>
  <c r="G171" i="1" s="1"/>
  <c r="K171" i="1" s="1"/>
  <c r="E171" i="1"/>
  <c r="B171" i="1"/>
  <c r="J170" i="1"/>
  <c r="F170" i="1"/>
  <c r="G170" i="1" s="1"/>
  <c r="K170" i="1"/>
  <c r="E170" i="1"/>
  <c r="B170" i="1"/>
  <c r="J169" i="1"/>
  <c r="F169" i="1"/>
  <c r="G169" i="1" s="1"/>
  <c r="K169" i="1" s="1"/>
  <c r="E169" i="1"/>
  <c r="B169" i="1"/>
  <c r="J168" i="1"/>
  <c r="F168" i="1"/>
  <c r="G168" i="1" s="1"/>
  <c r="K168" i="1" s="1"/>
  <c r="E168" i="1"/>
  <c r="B168" i="1"/>
  <c r="J167" i="1"/>
  <c r="F167" i="1"/>
  <c r="G167" i="1"/>
  <c r="K167" i="1" s="1"/>
  <c r="E167" i="1"/>
  <c r="B167" i="1"/>
  <c r="J166" i="1"/>
  <c r="F166" i="1"/>
  <c r="G166" i="1" s="1"/>
  <c r="K166" i="1" s="1"/>
  <c r="E166" i="1"/>
  <c r="B166" i="1"/>
  <c r="J165" i="1"/>
  <c r="F165" i="1"/>
  <c r="G165" i="1" s="1"/>
  <c r="K165" i="1" s="1"/>
  <c r="E165" i="1"/>
  <c r="B165" i="1"/>
  <c r="J164" i="1"/>
  <c r="F164" i="1"/>
  <c r="G164" i="1" s="1"/>
  <c r="K164" i="1" s="1"/>
  <c r="E164" i="1"/>
  <c r="B164" i="1"/>
  <c r="J163" i="1"/>
  <c r="F163" i="1"/>
  <c r="G163" i="1"/>
  <c r="K163" i="1" s="1"/>
  <c r="E163" i="1"/>
  <c r="B163" i="1"/>
  <c r="J162" i="1"/>
  <c r="F162" i="1"/>
  <c r="G162" i="1" s="1"/>
  <c r="K162" i="1" s="1"/>
  <c r="E162" i="1"/>
  <c r="B162" i="1"/>
  <c r="J161" i="1"/>
  <c r="F161" i="1"/>
  <c r="G161" i="1" s="1"/>
  <c r="K161" i="1" s="1"/>
  <c r="E161" i="1"/>
  <c r="B161" i="1"/>
  <c r="J160" i="1"/>
  <c r="F160" i="1"/>
  <c r="G160" i="1" s="1"/>
  <c r="K160" i="1" s="1"/>
  <c r="E160" i="1"/>
  <c r="B160" i="1"/>
  <c r="J159" i="1"/>
  <c r="F159" i="1"/>
  <c r="G159" i="1" s="1"/>
  <c r="K159" i="1" s="1"/>
  <c r="E159" i="1"/>
  <c r="B159" i="1"/>
  <c r="J158" i="1"/>
  <c r="F158" i="1"/>
  <c r="G158" i="1" s="1"/>
  <c r="K158" i="1" s="1"/>
  <c r="E158" i="1"/>
  <c r="B158" i="1"/>
  <c r="J157" i="1"/>
  <c r="F157" i="1"/>
  <c r="G157" i="1" s="1"/>
  <c r="K157" i="1" s="1"/>
  <c r="E157" i="1"/>
  <c r="B157" i="1"/>
  <c r="J156" i="1"/>
  <c r="F156" i="1"/>
  <c r="G156" i="1" s="1"/>
  <c r="K156" i="1"/>
  <c r="E156" i="1"/>
  <c r="B156" i="1"/>
  <c r="J155" i="1"/>
  <c r="F155" i="1"/>
  <c r="G155" i="1"/>
  <c r="K155" i="1" s="1"/>
  <c r="E155" i="1"/>
  <c r="B155" i="1"/>
  <c r="J154" i="1"/>
  <c r="F154" i="1"/>
  <c r="G154" i="1" s="1"/>
  <c r="K154" i="1" s="1"/>
  <c r="E154" i="1"/>
  <c r="B154" i="1"/>
  <c r="J153" i="1"/>
  <c r="F153" i="1"/>
  <c r="G153" i="1" s="1"/>
  <c r="K153" i="1" s="1"/>
  <c r="E153" i="1"/>
  <c r="B153" i="1"/>
  <c r="J152" i="1"/>
  <c r="F152" i="1"/>
  <c r="G152" i="1" s="1"/>
  <c r="K152" i="1" s="1"/>
  <c r="E152" i="1"/>
  <c r="B152" i="1"/>
  <c r="J151" i="1"/>
  <c r="F151" i="1"/>
  <c r="G151" i="1" s="1"/>
  <c r="K151" i="1" s="1"/>
  <c r="E151" i="1"/>
  <c r="B151" i="1"/>
  <c r="J150" i="1"/>
  <c r="F150" i="1"/>
  <c r="G150" i="1" s="1"/>
  <c r="K150" i="1" s="1"/>
  <c r="E150" i="1"/>
  <c r="B150" i="1"/>
  <c r="J149" i="1"/>
  <c r="F149" i="1"/>
  <c r="G149" i="1" s="1"/>
  <c r="K149" i="1" s="1"/>
  <c r="E149" i="1"/>
  <c r="B149" i="1"/>
  <c r="J148" i="1"/>
  <c r="F148" i="1"/>
  <c r="G148" i="1" s="1"/>
  <c r="K148" i="1"/>
  <c r="E148" i="1"/>
  <c r="B148" i="1"/>
  <c r="J147" i="1"/>
  <c r="F147" i="1"/>
  <c r="G147" i="1" s="1"/>
  <c r="K147" i="1" s="1"/>
  <c r="E147" i="1"/>
  <c r="B147" i="1"/>
  <c r="J146" i="1"/>
  <c r="F146" i="1"/>
  <c r="G146" i="1" s="1"/>
  <c r="K146" i="1" s="1"/>
  <c r="E146" i="1"/>
  <c r="B146" i="1"/>
  <c r="J145" i="1"/>
  <c r="F145" i="1"/>
  <c r="G145" i="1" s="1"/>
  <c r="K145" i="1" s="1"/>
  <c r="E145" i="1"/>
  <c r="B145" i="1"/>
  <c r="J143" i="1"/>
  <c r="F143" i="1"/>
  <c r="G143" i="1" s="1"/>
  <c r="K143" i="1" s="1"/>
  <c r="E143" i="1"/>
  <c r="B143" i="1"/>
  <c r="J142" i="1"/>
  <c r="F142" i="1"/>
  <c r="G142" i="1" s="1"/>
  <c r="K142" i="1" s="1"/>
  <c r="E142" i="1"/>
  <c r="B142" i="1"/>
  <c r="J141" i="1"/>
  <c r="F141" i="1"/>
  <c r="G141" i="1" s="1"/>
  <c r="K141" i="1" s="1"/>
  <c r="E141" i="1"/>
  <c r="B141" i="1"/>
  <c r="J140" i="1"/>
  <c r="F140" i="1"/>
  <c r="G140" i="1" s="1"/>
  <c r="K140" i="1" s="1"/>
  <c r="E140" i="1"/>
  <c r="B140" i="1"/>
  <c r="J139" i="1"/>
  <c r="F139" i="1"/>
  <c r="G139" i="1" s="1"/>
  <c r="K139" i="1" s="1"/>
  <c r="E139" i="1"/>
  <c r="B139" i="1"/>
  <c r="J138" i="1"/>
  <c r="F138" i="1"/>
  <c r="G138" i="1" s="1"/>
  <c r="K138" i="1" s="1"/>
  <c r="E138" i="1"/>
  <c r="B138" i="1"/>
  <c r="J137" i="1"/>
  <c r="F137" i="1"/>
  <c r="G137" i="1" s="1"/>
  <c r="K137" i="1"/>
  <c r="E137" i="1"/>
  <c r="B137" i="1"/>
  <c r="J136" i="1"/>
  <c r="F136" i="1"/>
  <c r="G136" i="1" s="1"/>
  <c r="K136" i="1" s="1"/>
  <c r="E136" i="1"/>
  <c r="B136" i="1"/>
  <c r="J135" i="1"/>
  <c r="F135" i="1"/>
  <c r="G135" i="1" s="1"/>
  <c r="K135" i="1" s="1"/>
  <c r="E135" i="1"/>
  <c r="B135" i="1"/>
  <c r="J134" i="1"/>
  <c r="F134" i="1"/>
  <c r="G134" i="1"/>
  <c r="K134" i="1" s="1"/>
  <c r="E134" i="1"/>
  <c r="B134" i="1"/>
  <c r="J133" i="1"/>
  <c r="F133" i="1"/>
  <c r="G133" i="1" s="1"/>
  <c r="K133" i="1" s="1"/>
  <c r="E133" i="1"/>
  <c r="B133" i="1"/>
  <c r="J132" i="1"/>
  <c r="F132" i="1"/>
  <c r="G132" i="1" s="1"/>
  <c r="K132" i="1" s="1"/>
  <c r="E132" i="1"/>
  <c r="B132" i="1"/>
  <c r="J131" i="1"/>
  <c r="F131" i="1"/>
  <c r="G131" i="1" s="1"/>
  <c r="K131" i="1" s="1"/>
  <c r="E131" i="1"/>
  <c r="B131" i="1"/>
  <c r="J130" i="1"/>
  <c r="F130" i="1"/>
  <c r="G130" i="1" s="1"/>
  <c r="K130" i="1" s="1"/>
  <c r="E130" i="1"/>
  <c r="B130" i="1"/>
  <c r="J129" i="1"/>
  <c r="F129" i="1"/>
  <c r="G129" i="1" s="1"/>
  <c r="K129" i="1"/>
  <c r="E129" i="1"/>
  <c r="B129" i="1"/>
  <c r="J128" i="1"/>
  <c r="F128" i="1"/>
  <c r="G128" i="1" s="1"/>
  <c r="K128" i="1" s="1"/>
  <c r="E128" i="1"/>
  <c r="B128" i="1"/>
  <c r="J127" i="1"/>
  <c r="F127" i="1"/>
  <c r="G127" i="1" s="1"/>
  <c r="K127" i="1" s="1"/>
  <c r="E127" i="1"/>
  <c r="B127" i="1"/>
  <c r="J126" i="1"/>
  <c r="F126" i="1"/>
  <c r="G126" i="1" s="1"/>
  <c r="K126" i="1" s="1"/>
  <c r="E126" i="1"/>
  <c r="B126" i="1"/>
  <c r="J125" i="1"/>
  <c r="F125" i="1"/>
  <c r="G125" i="1" s="1"/>
  <c r="K125" i="1" s="1"/>
  <c r="E125" i="1"/>
  <c r="B125" i="1"/>
  <c r="J124" i="1"/>
  <c r="F124" i="1"/>
  <c r="G124" i="1" s="1"/>
  <c r="K124" i="1" s="1"/>
  <c r="E124" i="1"/>
  <c r="B124" i="1"/>
  <c r="J123" i="1"/>
  <c r="F123" i="1"/>
  <c r="G123" i="1" s="1"/>
  <c r="K123" i="1"/>
  <c r="E123" i="1"/>
  <c r="B123" i="1"/>
  <c r="J122" i="1"/>
  <c r="F122" i="1"/>
  <c r="G122" i="1"/>
  <c r="K122" i="1" s="1"/>
  <c r="E122" i="1"/>
  <c r="B122" i="1"/>
  <c r="J121" i="1"/>
  <c r="F121" i="1"/>
  <c r="G121" i="1" s="1"/>
  <c r="K121" i="1" s="1"/>
  <c r="E121" i="1"/>
  <c r="B121" i="1"/>
  <c r="J120" i="1"/>
  <c r="F120" i="1"/>
  <c r="G120" i="1" s="1"/>
  <c r="K120" i="1" s="1"/>
  <c r="E120" i="1"/>
  <c r="B120" i="1"/>
  <c r="J119" i="1"/>
  <c r="F119" i="1"/>
  <c r="G119" i="1" s="1"/>
  <c r="K119" i="1" s="1"/>
  <c r="E119" i="1"/>
  <c r="B119" i="1"/>
  <c r="J118" i="1"/>
  <c r="F118" i="1"/>
  <c r="G118" i="1" s="1"/>
  <c r="K118" i="1" s="1"/>
  <c r="E118" i="1"/>
  <c r="B118" i="1"/>
  <c r="J117" i="1"/>
  <c r="F117" i="1"/>
  <c r="G117" i="1" s="1"/>
  <c r="K117" i="1" s="1"/>
  <c r="E117" i="1"/>
  <c r="B117" i="1"/>
  <c r="J116" i="1"/>
  <c r="F116" i="1"/>
  <c r="G116" i="1" s="1"/>
  <c r="K116" i="1" s="1"/>
  <c r="E116" i="1"/>
  <c r="B116" i="1"/>
  <c r="J115" i="1"/>
  <c r="F115" i="1"/>
  <c r="G115" i="1" s="1"/>
  <c r="K115" i="1" s="1"/>
  <c r="E115" i="1"/>
  <c r="B115" i="1"/>
  <c r="J114" i="1"/>
  <c r="F114" i="1"/>
  <c r="G114" i="1" s="1"/>
  <c r="K114" i="1" s="1"/>
  <c r="E114" i="1"/>
  <c r="B114" i="1"/>
  <c r="J113" i="1"/>
  <c r="F113" i="1"/>
  <c r="G113" i="1" s="1"/>
  <c r="K113" i="1" s="1"/>
  <c r="E113" i="1"/>
  <c r="B113" i="1"/>
  <c r="J112" i="1"/>
  <c r="F112" i="1"/>
  <c r="G112" i="1" s="1"/>
  <c r="K112" i="1" s="1"/>
  <c r="E112" i="1"/>
  <c r="B112" i="1"/>
  <c r="J111" i="1"/>
  <c r="F111" i="1"/>
  <c r="G111" i="1" s="1"/>
  <c r="K111" i="1" s="1"/>
  <c r="E111" i="1"/>
  <c r="B111" i="1"/>
  <c r="J110" i="1"/>
  <c r="F110" i="1"/>
  <c r="G110" i="1"/>
  <c r="K110" i="1"/>
  <c r="E110" i="1"/>
  <c r="B110" i="1"/>
  <c r="J109" i="1"/>
  <c r="F109" i="1"/>
  <c r="G109" i="1" s="1"/>
  <c r="K109" i="1" s="1"/>
  <c r="E109" i="1"/>
  <c r="B109" i="1"/>
  <c r="J108" i="1"/>
  <c r="F108" i="1"/>
  <c r="G108" i="1" s="1"/>
  <c r="K108" i="1" s="1"/>
  <c r="E108" i="1"/>
  <c r="B108" i="1"/>
  <c r="J107" i="1"/>
  <c r="F107" i="1"/>
  <c r="G107" i="1" s="1"/>
  <c r="K107" i="1" s="1"/>
  <c r="E107" i="1"/>
  <c r="B107" i="1"/>
  <c r="J106" i="1"/>
  <c r="F106" i="1"/>
  <c r="G106" i="1"/>
  <c r="K106" i="1" s="1"/>
  <c r="E106" i="1"/>
  <c r="B106" i="1"/>
  <c r="J105" i="1"/>
  <c r="F105" i="1"/>
  <c r="G105" i="1" s="1"/>
  <c r="K105" i="1" s="1"/>
  <c r="E105" i="1"/>
  <c r="B105" i="1"/>
  <c r="J104" i="1"/>
  <c r="F104" i="1"/>
  <c r="G104" i="1" s="1"/>
  <c r="K104" i="1" s="1"/>
  <c r="E104" i="1"/>
  <c r="B104" i="1"/>
  <c r="J103" i="1"/>
  <c r="F103" i="1"/>
  <c r="G103" i="1" s="1"/>
  <c r="K103" i="1" s="1"/>
  <c r="E103" i="1"/>
  <c r="B103" i="1"/>
  <c r="J102" i="1"/>
  <c r="F102" i="1"/>
  <c r="G102" i="1"/>
  <c r="K102" i="1" s="1"/>
  <c r="E102" i="1"/>
  <c r="B102" i="1"/>
  <c r="J100" i="1"/>
  <c r="F100" i="1"/>
  <c r="G100" i="1" s="1"/>
  <c r="K100" i="1" s="1"/>
  <c r="E100" i="1"/>
  <c r="B100" i="1"/>
  <c r="J99" i="1"/>
  <c r="F99" i="1"/>
  <c r="G99" i="1" s="1"/>
  <c r="K99" i="1" s="1"/>
  <c r="E99" i="1"/>
  <c r="B99" i="1"/>
  <c r="J98" i="1"/>
  <c r="F98" i="1"/>
  <c r="G98" i="1" s="1"/>
  <c r="K98" i="1" s="1"/>
  <c r="E98" i="1"/>
  <c r="B98" i="1"/>
  <c r="J97" i="1"/>
  <c r="F97" i="1"/>
  <c r="G97" i="1"/>
  <c r="K97" i="1"/>
  <c r="E97" i="1"/>
  <c r="B97" i="1"/>
  <c r="J96" i="1"/>
  <c r="F96" i="1"/>
  <c r="G96" i="1" s="1"/>
  <c r="K96" i="1" s="1"/>
  <c r="E96" i="1"/>
  <c r="B96" i="1"/>
  <c r="J94" i="1"/>
  <c r="F94" i="1"/>
  <c r="G94" i="1" s="1"/>
  <c r="K94" i="1" s="1"/>
  <c r="E94" i="1"/>
  <c r="B94" i="1"/>
  <c r="J93" i="1"/>
  <c r="F93" i="1"/>
  <c r="G93" i="1" s="1"/>
  <c r="K93" i="1" s="1"/>
  <c r="E93" i="1"/>
  <c r="B93" i="1"/>
  <c r="J92" i="1"/>
  <c r="F92" i="1"/>
  <c r="G92" i="1" s="1"/>
  <c r="K92" i="1" s="1"/>
  <c r="E92" i="1"/>
  <c r="B92" i="1"/>
  <c r="J91" i="1"/>
  <c r="F91" i="1"/>
  <c r="G91" i="1" s="1"/>
  <c r="K91" i="1" s="1"/>
  <c r="E91" i="1"/>
  <c r="B91" i="1"/>
  <c r="J90" i="1"/>
  <c r="F90" i="1"/>
  <c r="G90" i="1" s="1"/>
  <c r="K90" i="1" s="1"/>
  <c r="E90" i="1"/>
  <c r="B90" i="1"/>
  <c r="J89" i="1"/>
  <c r="F89" i="1"/>
  <c r="G89" i="1" s="1"/>
  <c r="K89" i="1" s="1"/>
  <c r="E89" i="1"/>
  <c r="B89" i="1"/>
  <c r="J88" i="1"/>
  <c r="F88" i="1"/>
  <c r="G88" i="1"/>
  <c r="K88" i="1"/>
  <c r="E88" i="1"/>
  <c r="B88" i="1"/>
  <c r="J87" i="1"/>
  <c r="F87" i="1"/>
  <c r="G87" i="1" s="1"/>
  <c r="K87" i="1" s="1"/>
  <c r="E87" i="1"/>
  <c r="B87" i="1"/>
  <c r="J86" i="1"/>
  <c r="F86" i="1"/>
  <c r="G86" i="1" s="1"/>
  <c r="K86" i="1" s="1"/>
  <c r="E86" i="1"/>
  <c r="B86" i="1"/>
  <c r="J85" i="1"/>
  <c r="F85" i="1"/>
  <c r="G85" i="1" s="1"/>
  <c r="K85" i="1" s="1"/>
  <c r="E85" i="1"/>
  <c r="B85" i="1"/>
  <c r="J84" i="1"/>
  <c r="F84" i="1"/>
  <c r="G84" i="1"/>
  <c r="K84" i="1" s="1"/>
  <c r="E84" i="1"/>
  <c r="B84" i="1"/>
  <c r="F378" i="6" l="1"/>
  <c r="J282" i="1"/>
</calcChain>
</file>

<file path=xl/sharedStrings.xml><?xml version="1.0" encoding="utf-8"?>
<sst xmlns="http://schemas.openxmlformats.org/spreadsheetml/2006/main" count="21185" uniqueCount="9872">
  <si>
    <t>ANNO</t>
  </si>
  <si>
    <t>CIG</t>
  </si>
  <si>
    <t>SA</t>
  </si>
  <si>
    <t>PROCEDURA</t>
  </si>
  <si>
    <t>INVITATI</t>
  </si>
  <si>
    <t>OFFERENTI</t>
  </si>
  <si>
    <t>IMPORTO A B.A.</t>
  </si>
  <si>
    <t>AGGIUDICATARIO</t>
  </si>
  <si>
    <t>TEMPO COMPLETAMENTO OOPP/S/F</t>
  </si>
  <si>
    <t>IMPORTO SOMME LIQUIDATE</t>
  </si>
  <si>
    <t>GEA</t>
  </si>
  <si>
    <t>OGGETTO</t>
  </si>
  <si>
    <t>Procedura in economia</t>
  </si>
  <si>
    <t>Ecoservice srl</t>
  </si>
  <si>
    <t>Waste Friuli srl</t>
  </si>
  <si>
    <t>Friul Julia Appalti srl</t>
  </si>
  <si>
    <t>Argos Ambiente srl</t>
  </si>
  <si>
    <t>Zaccheo Ambiente srl</t>
  </si>
  <si>
    <t>Geonova spa</t>
  </si>
  <si>
    <t>Gesteco spa</t>
  </si>
  <si>
    <t xml:space="preserve">Snua srl </t>
  </si>
  <si>
    <t>Boz sei srl</t>
  </si>
  <si>
    <t>Camiliot Erminio sas</t>
  </si>
  <si>
    <t>Snua srl</t>
  </si>
  <si>
    <t>Servizio sfalcio tappeti erbosi</t>
  </si>
  <si>
    <t>Coop Noncello</t>
  </si>
  <si>
    <t>Karpos</t>
  </si>
  <si>
    <t xml:space="preserve">Coop Oasi onlus </t>
  </si>
  <si>
    <t>La Sorgente onlus</t>
  </si>
  <si>
    <t>Altea coop soc</t>
  </si>
  <si>
    <t>ATI (Coop Noncello/La Sorgente onlus)</t>
  </si>
  <si>
    <t>Altea Coop Sociale</t>
  </si>
  <si>
    <t>Servizio gestione ecocentri</t>
  </si>
  <si>
    <t>TC Impianti srl</t>
  </si>
  <si>
    <t xml:space="preserve">Elettrica Impianti </t>
  </si>
  <si>
    <t>Friulelettra srl</t>
  </si>
  <si>
    <t>Ambiente.it srl</t>
  </si>
  <si>
    <t>Telecom spa</t>
  </si>
  <si>
    <t>Anthea srl</t>
  </si>
  <si>
    <t>Sinergis srl</t>
  </si>
  <si>
    <t>Achab Group</t>
  </si>
  <si>
    <t>Mquadro srl</t>
  </si>
  <si>
    <t>ATI (Ambiente.it-Altares srl)</t>
  </si>
  <si>
    <t>Over I.T.</t>
  </si>
  <si>
    <t>Over I.T. srl</t>
  </si>
  <si>
    <t>Ing. M.Busetto</t>
  </si>
  <si>
    <t>BLDing Studio Ingegneri Associati</t>
  </si>
  <si>
    <t>Ing. Romero Alzetta</t>
  </si>
  <si>
    <t>Ing. Angelo Pezzutti</t>
  </si>
  <si>
    <t>Ing. Mariano Roveredo</t>
  </si>
  <si>
    <t>Studio Progettazione 5P</t>
  </si>
  <si>
    <t>Ing. Mauro Casonato</t>
  </si>
  <si>
    <t>Arch. R.Mascherin</t>
  </si>
  <si>
    <t>Studio Tecnico Associato Aprilis</t>
  </si>
  <si>
    <t>Ing. M.Mario</t>
  </si>
  <si>
    <t>Studio Tecnico STP</t>
  </si>
  <si>
    <t>Arch. C.Lisotto</t>
  </si>
  <si>
    <t>Cooprogetti scrl</t>
  </si>
  <si>
    <t>Arch. F.Toneguzzo</t>
  </si>
  <si>
    <t>Ing. M.Lurgo</t>
  </si>
  <si>
    <t>Arch. Costalonga</t>
  </si>
  <si>
    <t>Ing. L.Verona</t>
  </si>
  <si>
    <t>INTE.CO Engineering srl</t>
  </si>
  <si>
    <t>Ing. Paolo Lena</t>
  </si>
  <si>
    <t>Archest srl</t>
  </si>
  <si>
    <t>Habitat Ecologica scarl</t>
  </si>
  <si>
    <t>Truant Associati</t>
  </si>
  <si>
    <t>Tondat Nicola</t>
  </si>
  <si>
    <t>Bordugo Maurizio</t>
  </si>
  <si>
    <t>Cesco Giuseppe</t>
  </si>
  <si>
    <t>Fantuzzi Gianluca</t>
  </si>
  <si>
    <t>Furlan Ado</t>
  </si>
  <si>
    <t>RTP - Furlan</t>
  </si>
  <si>
    <t>Affidamento diretto</t>
  </si>
  <si>
    <t>Dardo</t>
  </si>
  <si>
    <t>Lavaggio bidoncini in vetro</t>
  </si>
  <si>
    <t>Cooperativa Karpos</t>
  </si>
  <si>
    <t>Raccolta porta a porta carta plessi scolastici</t>
  </si>
  <si>
    <t xml:space="preserve">Ausilio attivitò di spazzamento stradale </t>
  </si>
  <si>
    <t>Ing. Dino Abate</t>
  </si>
  <si>
    <t>Rigomma srl</t>
  </si>
  <si>
    <t>CENTROGOMME srl</t>
  </si>
  <si>
    <t>ITALPOL GROUP SPA</t>
  </si>
  <si>
    <t>Servizio noleggio,</t>
  </si>
  <si>
    <t xml:space="preserve"> carico, trasporto e recupero</t>
  </si>
  <si>
    <t>dei rifiuti ingombranti</t>
  </si>
  <si>
    <t>Adeguamento sistema</t>
  </si>
  <si>
    <t>illuminazione</t>
  </si>
  <si>
    <t>Via Savio 22 PN</t>
  </si>
  <si>
    <t>del sistema informatizzato per la</t>
  </si>
  <si>
    <t>gestione ambientale dei processi</t>
  </si>
  <si>
    <t>di raccolta e trasporto dei rifiuti,</t>
  </si>
  <si>
    <t>del sistema di automazione dei</t>
  </si>
  <si>
    <t>centri di raccolta e localizzazione</t>
  </si>
  <si>
    <t>satellitare della flotta dei mezzi</t>
  </si>
  <si>
    <t>Realizzazione e mantenimento</t>
  </si>
  <si>
    <t>Servizi di architettura ed ingegneria</t>
  </si>
  <si>
    <t>per la progettazione</t>
  </si>
  <si>
    <t>preliminare, definitiva ed</t>
  </si>
  <si>
    <t>esecutiva, la direzione lavori,</t>
  </si>
  <si>
    <t>assistenza di cantiere,</t>
  </si>
  <si>
    <t>contabilità, assistenza al</t>
  </si>
  <si>
    <t>collaudo, il coordinamento per la</t>
  </si>
  <si>
    <t>sicurezza in fase di progettazione</t>
  </si>
  <si>
    <t>e di esecuzione, relativamente ai</t>
  </si>
  <si>
    <t>lavori di realizzazione di una</t>
  </si>
  <si>
    <t xml:space="preserve">struttura esterna del sito di via </t>
  </si>
  <si>
    <t>Savio a Pordenone</t>
  </si>
  <si>
    <t>Ing. Enrico Martin</t>
  </si>
  <si>
    <t>RTP - INTE.CO Engineering srl/</t>
  </si>
  <si>
    <t>Ing. Daniele Blarasin/</t>
  </si>
  <si>
    <t>fase di progettazione e di esecuzione,</t>
  </si>
  <si>
    <t>relativamente ai lavori di</t>
  </si>
  <si>
    <t>realizzazione degli uffici</t>
  </si>
  <si>
    <t>aziendali in Via Savio in zona</t>
  </si>
  <si>
    <t>industriale a Pordenone</t>
  </si>
  <si>
    <t>Disinfestazione e derattizzazione</t>
  </si>
  <si>
    <t>varie sedi GEA</t>
  </si>
  <si>
    <t>adibiti a raccolta rifiuti</t>
  </si>
  <si>
    <t>Lavaggio mezzi aziendali adibiti</t>
  </si>
  <si>
    <t>e vibrazione dec. 81/08 cmi</t>
  </si>
  <si>
    <t>Indagine fonometrica</t>
  </si>
  <si>
    <t>Fornitura pneumatici e</t>
  </si>
  <si>
    <t>relativa manutenzione</t>
  </si>
  <si>
    <t>Collegamento impianto allarme Magazzino Verde</t>
  </si>
  <si>
    <t>Servizio di vigilanza sedi GEA</t>
  </si>
  <si>
    <t>542176994F</t>
  </si>
  <si>
    <t>51108918AB</t>
  </si>
  <si>
    <t>52204324C4</t>
  </si>
  <si>
    <t>5166561D00</t>
  </si>
  <si>
    <t>55137835AB</t>
  </si>
  <si>
    <t>5491126C83</t>
  </si>
  <si>
    <t>52536411B4</t>
  </si>
  <si>
    <t>5233083CB1</t>
  </si>
  <si>
    <t>5203458D5E</t>
  </si>
  <si>
    <t xml:space="preserve">5203534E16 </t>
  </si>
  <si>
    <t>4964629D71</t>
  </si>
  <si>
    <t>X060C5D3CF</t>
  </si>
  <si>
    <t>IMPORTO AGGIUDICATO</t>
  </si>
  <si>
    <t>IBIPLAST</t>
  </si>
  <si>
    <t>6372556F8E</t>
  </si>
  <si>
    <t>Procedura  ai sensi dell’art. 122, co. 7 del D.Lgs. 12 aprile2006, n. 163, s.m.i.</t>
  </si>
  <si>
    <t>O.S. NON SOGGETTI A RIBASSO</t>
  </si>
  <si>
    <t>IMPRESA COSTRUZIONI FABRIS AMBROGIO snc</t>
  </si>
  <si>
    <t xml:space="preserve"> (AL LORDO ONERI SICUREZZA/AL NETTO IVA)</t>
  </si>
  <si>
    <t>6393008D15</t>
  </si>
  <si>
    <t>6395628F2C</t>
  </si>
  <si>
    <t>Lavori di realizzazione degli uffici aziendali di GEA GESTIONI ECOLOGICHE E AMBIENTALI spa presso il sito di Via Savio Pordenone- 3° LOTTO</t>
  </si>
  <si>
    <t>IMPRESA EDILE DEL MISTRO GIACOBBE spa</t>
  </si>
  <si>
    <t>XCC13C1D07</t>
  </si>
  <si>
    <t>Aff.diretto</t>
  </si>
  <si>
    <t>AGRIFARMA</t>
  </si>
  <si>
    <t>procedura negoziata</t>
  </si>
  <si>
    <t>X2C11C68B9</t>
  </si>
  <si>
    <t>X0411C68BA</t>
  </si>
  <si>
    <t>MUZZIN</t>
  </si>
  <si>
    <t>XD711C68BB</t>
  </si>
  <si>
    <t>K-PROGET</t>
  </si>
  <si>
    <t>XAF11C68BC</t>
  </si>
  <si>
    <t>CARE SRL</t>
  </si>
  <si>
    <t>X8711C68BD</t>
  </si>
  <si>
    <t>COFF di PALADIN</t>
  </si>
  <si>
    <t>X5F11C68BE</t>
  </si>
  <si>
    <t>EVERIT SRL</t>
  </si>
  <si>
    <t>X3711C68BF</t>
  </si>
  <si>
    <t>FRIULELETTRA</t>
  </si>
  <si>
    <t>X0F11C68C0</t>
  </si>
  <si>
    <t>MYO SRL</t>
  </si>
  <si>
    <t>XE211C68C1</t>
  </si>
  <si>
    <t>GEODESIA</t>
  </si>
  <si>
    <t>XBA11C68C2</t>
  </si>
  <si>
    <t>TECNOCLEAN</t>
  </si>
  <si>
    <t>X9211C68C3</t>
  </si>
  <si>
    <t>R3 GIS SRL</t>
  </si>
  <si>
    <t>X6A11C68C4</t>
  </si>
  <si>
    <t>OFFICE SOLUTION</t>
  </si>
  <si>
    <t>X4211C68C5</t>
  </si>
  <si>
    <t>TIME SOLUTION SRL</t>
  </si>
  <si>
    <t>X1A11C68C6</t>
  </si>
  <si>
    <t>MEC INGROSS SNC</t>
  </si>
  <si>
    <t>XED11C68C7</t>
  </si>
  <si>
    <t>X7511C68CA</t>
  </si>
  <si>
    <t xml:space="preserve">MOZZON </t>
  </si>
  <si>
    <t>X9D11C68C9</t>
  </si>
  <si>
    <t>BEASS</t>
  </si>
  <si>
    <t>XC511C68C8</t>
  </si>
  <si>
    <t>X4D11C68CB</t>
  </si>
  <si>
    <t>ANTONIOLLI SRL</t>
  </si>
  <si>
    <t>XAD12DA935</t>
  </si>
  <si>
    <t>G2 SERVICE SRL</t>
  </si>
  <si>
    <t>X8512DA936</t>
  </si>
  <si>
    <t>TAGLIARIOL</t>
  </si>
  <si>
    <t>X5D12DA937</t>
  </si>
  <si>
    <t>DE PARI</t>
  </si>
  <si>
    <t>X3512DA938</t>
  </si>
  <si>
    <t>PUNTO CONTABILE</t>
  </si>
  <si>
    <t>X0D12DA939</t>
  </si>
  <si>
    <t>PASE</t>
  </si>
  <si>
    <t>XE012DA93A</t>
  </si>
  <si>
    <t>ELMAS</t>
  </si>
  <si>
    <t>XB812DA93B</t>
  </si>
  <si>
    <t>ECO CEL</t>
  </si>
  <si>
    <t>X9012DA93C</t>
  </si>
  <si>
    <t>FDRIUL JULIA APPALTI</t>
  </si>
  <si>
    <t>X6812DA93D</t>
  </si>
  <si>
    <t>FAETI SRL</t>
  </si>
  <si>
    <t>X1812DA93F</t>
  </si>
  <si>
    <t>CENTRO COMPRESSORI SRL</t>
  </si>
  <si>
    <t>XEB12DA940</t>
  </si>
  <si>
    <t>LEOCHIMICA</t>
  </si>
  <si>
    <t>XC312DA941</t>
  </si>
  <si>
    <t>AISATEC</t>
  </si>
  <si>
    <t>X9B12DA942</t>
  </si>
  <si>
    <t>X7312DA943</t>
  </si>
  <si>
    <t>ESSETI AUTRONICA</t>
  </si>
  <si>
    <t>X4B12DA944</t>
  </si>
  <si>
    <t>X2312DA945</t>
  </si>
  <si>
    <t>DIESEL PORDENONE</t>
  </si>
  <si>
    <t>XF612DA946</t>
  </si>
  <si>
    <t>TS GENERAL SERVICE</t>
  </si>
  <si>
    <t>XCE12DA947</t>
  </si>
  <si>
    <t>L'IRRIGAZIONE</t>
  </si>
  <si>
    <t>XA612DA948</t>
  </si>
  <si>
    <t>BIOGIARDINO</t>
  </si>
  <si>
    <t>X7E12DA949</t>
  </si>
  <si>
    <t>TIPOGRAFIA TRIVELLI</t>
  </si>
  <si>
    <t>X5612DA94A</t>
  </si>
  <si>
    <t>BIOFLOR SNC</t>
  </si>
  <si>
    <t>X2E12DA94B</t>
  </si>
  <si>
    <t>AGRI 3 SRL</t>
  </si>
  <si>
    <t>X0612DA94C</t>
  </si>
  <si>
    <t>TGF</t>
  </si>
  <si>
    <t>XD912DA94D</t>
  </si>
  <si>
    <t xml:space="preserve">FRANZEN </t>
  </si>
  <si>
    <t>XB112DA94E</t>
  </si>
  <si>
    <t>INTERTRAD</t>
  </si>
  <si>
    <t>X8912DA94F</t>
  </si>
  <si>
    <t>KUEN -FALCA</t>
  </si>
  <si>
    <t>X6112DA950</t>
  </si>
  <si>
    <t>X3912DA951</t>
  </si>
  <si>
    <t>SEBASTIANIS F.LLI</t>
  </si>
  <si>
    <t>X1112DA952</t>
  </si>
  <si>
    <t>XE412DA953</t>
  </si>
  <si>
    <t>ITALPOL</t>
  </si>
  <si>
    <t>XBC12DA954</t>
  </si>
  <si>
    <t>X9412DA955</t>
  </si>
  <si>
    <t>X6C12DA956</t>
  </si>
  <si>
    <t>D'ANDREA SCAVI</t>
  </si>
  <si>
    <t>X4412DA957</t>
  </si>
  <si>
    <t>FORMAIO GIUSEPPE</t>
  </si>
  <si>
    <t>X1C12DA958</t>
  </si>
  <si>
    <t xml:space="preserve">MT Ecoservice </t>
  </si>
  <si>
    <t>XEF12DA959</t>
  </si>
  <si>
    <t>OSSANA FRANCESCO</t>
  </si>
  <si>
    <t>XC712DA95A</t>
  </si>
  <si>
    <t>OPERA SACRA FAMIGLIA</t>
  </si>
  <si>
    <t>X9F12DA95B</t>
  </si>
  <si>
    <t>TEMPOVERDE SAS</t>
  </si>
  <si>
    <t>X7712DA95C</t>
  </si>
  <si>
    <t>ALFA TECNICI</t>
  </si>
  <si>
    <t>X4F12DA95D</t>
  </si>
  <si>
    <t>CONFINDUSTRIA TREVISO</t>
  </si>
  <si>
    <t>X2712DA95E</t>
  </si>
  <si>
    <t>OSF</t>
  </si>
  <si>
    <t>XFA12DA95F</t>
  </si>
  <si>
    <t>PN BOX</t>
  </si>
  <si>
    <t>XD212DA960</t>
  </si>
  <si>
    <t>FIERA PORDENONE</t>
  </si>
  <si>
    <t>XAA12DA961</t>
  </si>
  <si>
    <t>X8212DA962</t>
  </si>
  <si>
    <t>MIOR SRL</t>
  </si>
  <si>
    <t>X5A12DA963</t>
  </si>
  <si>
    <t>IL GIARDINO</t>
  </si>
  <si>
    <t>X3212DA964</t>
  </si>
  <si>
    <t>VIVAI TOFFOLI</t>
  </si>
  <si>
    <t>X0A12DA965</t>
  </si>
  <si>
    <t>XDD12DA966</t>
  </si>
  <si>
    <t>SERYMARK</t>
  </si>
  <si>
    <t>XC113C1D01</t>
  </si>
  <si>
    <t>WELNA snc</t>
  </si>
  <si>
    <t>X9913C1D02</t>
  </si>
  <si>
    <t>JCOPLASTIC SPA</t>
  </si>
  <si>
    <t>X7113C1D03</t>
  </si>
  <si>
    <t>MULTICOM</t>
  </si>
  <si>
    <t>X4913C1D04</t>
  </si>
  <si>
    <t>X2113C1D05</t>
  </si>
  <si>
    <t>XF413C1D06</t>
  </si>
  <si>
    <t>STUDIO CRETA</t>
  </si>
  <si>
    <t>XA413C1D08</t>
  </si>
  <si>
    <t>ADROMA-NEXIVE</t>
  </si>
  <si>
    <t>X7C13C1D09</t>
  </si>
  <si>
    <t>DAO MANAGEMENT SRL</t>
  </si>
  <si>
    <t>X5413C1D0A</t>
  </si>
  <si>
    <t>ADV SYSTEMS SCARL</t>
  </si>
  <si>
    <t>X2C13C1D0B</t>
  </si>
  <si>
    <t>VIRIDIS</t>
  </si>
  <si>
    <t>X0413C1D0C</t>
  </si>
  <si>
    <t>GEOVES</t>
  </si>
  <si>
    <t>5680632DCF</t>
  </si>
  <si>
    <t>Procedura negoziata ai sensi dell’art. 24 della L.R. FVG n. 20/2006, in conformità dell’art. 125 del D.Lgs. 12 aprile 2006, n. 163 s.m.i., con aggiudicazione secondo il criterio dell’offerta economicamente più vantaggiosa</t>
  </si>
  <si>
    <t>1. Coop Noncello – Società Cooperativa Sociale ONLUS
2. Cooperativa Sociale La Sorgente – Impresa Sociale - ONLUS
3. Cooperativa Sociale Karpòs – Società Cooperativa ONLUS
4. Cooperativa Sociale OASI SCRL
5. Impresa Sociale ALTEA  – Società Cooperativa Sociale ONLUS</t>
  </si>
  <si>
    <t>31.12.2014</t>
  </si>
  <si>
    <t>X560C5D3CD</t>
  </si>
  <si>
    <t>Fornitura fioriture annuali</t>
  </si>
  <si>
    <t>La  Valle del Fiore</t>
  </si>
  <si>
    <t>XBD0DEB928</t>
  </si>
  <si>
    <t>Manutenzione roseto Mira c/o Parco Galvani</t>
  </si>
  <si>
    <t>X6D0DEB92A</t>
  </si>
  <si>
    <t>Trattamenti fitosanitari a essenze arboree</t>
  </si>
  <si>
    <t>IL GIARDINO SNC</t>
  </si>
  <si>
    <t>X1D0DEB92C</t>
  </si>
  <si>
    <t>Manutenzione impianti irrigazione aiuole pubbliche</t>
  </si>
  <si>
    <t>L'IRRIGAZIONE DI ANDREA BARISON</t>
  </si>
  <si>
    <t>X5B0DEB937</t>
  </si>
  <si>
    <t>Manutenzione aiuole, giardini e fioriere</t>
  </si>
  <si>
    <t>X8E0DEB93C</t>
  </si>
  <si>
    <t>Affidamento sfalcio aree verdi</t>
  </si>
  <si>
    <t>Altea coop. Sociale</t>
  </si>
  <si>
    <t>XB60DEB93B</t>
  </si>
  <si>
    <t>Servizio ritiro e trasporto c/o impianto recupero dei riifiuti  urbani derivanti da 87° Adunata Alpini 9-11 maggio 2014</t>
  </si>
  <si>
    <t>Servizio allestimento-consegna e ritiro attrezzaure/ attività di supporto ai servizi GEA/ Pulizia stradale aree interessate da 87° Adunata Alpini 9-11 maggio 2015</t>
  </si>
  <si>
    <t xml:space="preserve"> CoopNoncello </t>
  </si>
  <si>
    <t>FONDAZIONE OPERA SACRA FAMIGLIA</t>
  </si>
  <si>
    <t>X70107C1BC</t>
  </si>
  <si>
    <t>Abbattimenti c/o viali e aree verdi Pordenone</t>
  </si>
  <si>
    <t xml:space="preserve">L'Erba del Vicino </t>
  </si>
  <si>
    <t>X48107C1BD</t>
  </si>
  <si>
    <t>Abbattimento presso Castello di Torre</t>
  </si>
  <si>
    <t>Antoniolli srl</t>
  </si>
  <si>
    <t>X20107C1BE</t>
  </si>
  <si>
    <t>Eliminaizone del secco e potatura presso bassura Torre</t>
  </si>
  <si>
    <t>Orizzonti Verticali</t>
  </si>
  <si>
    <t>Abbattimenti c/o aree verdi limitrofe allo stadio e FS+ altre aree</t>
  </si>
  <si>
    <t>XF3107C1BF</t>
  </si>
  <si>
    <r>
      <t xml:space="preserve">Servizio di sfalcio </t>
    </r>
    <r>
      <rPr>
        <sz val="11"/>
        <color theme="1"/>
        <rFont val="Calibri"/>
        <family val="2"/>
        <scheme val="minor"/>
      </rPr>
      <t xml:space="preserve">dei tappeti erbosi di alcune aree verdi del Comune di Pordenone </t>
    </r>
  </si>
  <si>
    <r>
      <t xml:space="preserve">1. </t>
    </r>
    <r>
      <rPr>
        <b/>
        <sz val="11"/>
        <color theme="1"/>
        <rFont val="Calibri"/>
        <family val="2"/>
        <scheme val="minor"/>
      </rPr>
      <t>ATI</t>
    </r>
    <r>
      <rPr>
        <sz val="11"/>
        <color theme="1"/>
        <rFont val="Calibri"/>
        <family val="2"/>
        <scheme val="minor"/>
      </rPr>
      <t xml:space="preserve">-CoopNoncello (Capogruppo)/Coop Soc La Sorgente (Mandante)
2. </t>
    </r>
    <r>
      <rPr>
        <b/>
        <sz val="11"/>
        <color theme="1"/>
        <rFont val="Calibri"/>
        <family val="2"/>
        <scheme val="minor"/>
      </rPr>
      <t>ATI</t>
    </r>
    <r>
      <rPr>
        <sz val="11"/>
        <color theme="1"/>
        <rFont val="Calibri"/>
        <family val="2"/>
        <scheme val="minor"/>
      </rPr>
      <t>-Impresa Sociale ALTEA (Capogruppo)/I Tigli 2 (Mandante)</t>
    </r>
  </si>
  <si>
    <r>
      <rPr>
        <b/>
        <sz val="11"/>
        <color theme="1"/>
        <rFont val="Calibri"/>
        <family val="2"/>
        <scheme val="minor"/>
      </rPr>
      <t>ATI</t>
    </r>
    <r>
      <rPr>
        <sz val="11"/>
        <color theme="1"/>
        <rFont val="Calibri"/>
        <family val="2"/>
        <scheme val="minor"/>
      </rPr>
      <t>-COOPNONCELLO (Capogruppo)/LA SORGENTE (Mandante)</t>
    </r>
  </si>
  <si>
    <t>PROTOCOLLO</t>
  </si>
  <si>
    <t>2016/U/2</t>
  </si>
  <si>
    <t>2016/U/5</t>
  </si>
  <si>
    <t>2016/U/6</t>
  </si>
  <si>
    <t>2016/U/9</t>
  </si>
  <si>
    <t>2016/U/10</t>
  </si>
  <si>
    <t>2016/U/11</t>
  </si>
  <si>
    <t>2016/U/17</t>
  </si>
  <si>
    <t>2016/U/18</t>
  </si>
  <si>
    <t>2016/U/19</t>
  </si>
  <si>
    <t>2016/U/20</t>
  </si>
  <si>
    <t>2016/U/21</t>
  </si>
  <si>
    <t>2016/U/22</t>
  </si>
  <si>
    <t>2016/U/23</t>
  </si>
  <si>
    <t>2016/U/24</t>
  </si>
  <si>
    <t>2016/U/25</t>
  </si>
  <si>
    <t>2016/U/26</t>
  </si>
  <si>
    <t>2016/U/27</t>
  </si>
  <si>
    <t>2016/U/35</t>
  </si>
  <si>
    <t>2016/U/36</t>
  </si>
  <si>
    <t>2016/U/40</t>
  </si>
  <si>
    <t>2016/U/45</t>
  </si>
  <si>
    <t>2016/U/51</t>
  </si>
  <si>
    <t>2016/U/52</t>
  </si>
  <si>
    <t>2016/U/53</t>
  </si>
  <si>
    <t>2016/U/54</t>
  </si>
  <si>
    <t>2016/U/55</t>
  </si>
  <si>
    <t>2016/U/56</t>
  </si>
  <si>
    <t>2016/U/57</t>
  </si>
  <si>
    <t>2016/U/58</t>
  </si>
  <si>
    <t>2016/U/59</t>
  </si>
  <si>
    <t>2016/U/60</t>
  </si>
  <si>
    <t>2016/U/61</t>
  </si>
  <si>
    <t>2016/U/67</t>
  </si>
  <si>
    <t>2016/U/68</t>
  </si>
  <si>
    <t>2016/U/70</t>
  </si>
  <si>
    <t>2016/U/80</t>
  </si>
  <si>
    <t>2016/U/83</t>
  </si>
  <si>
    <t>2016/U/87</t>
  </si>
  <si>
    <t>2016/U/86</t>
  </si>
  <si>
    <t>2016/U/105</t>
  </si>
  <si>
    <t>2016/U/106</t>
  </si>
  <si>
    <t>2016/U/111</t>
  </si>
  <si>
    <t>2016/U/112</t>
  </si>
  <si>
    <t>2016/U/116</t>
  </si>
  <si>
    <t>2016/U/119</t>
  </si>
  <si>
    <t>2016/U/120</t>
  </si>
  <si>
    <t>2016/U/121</t>
  </si>
  <si>
    <t>2016/U/122</t>
  </si>
  <si>
    <t>2016/U/131</t>
  </si>
  <si>
    <t>2016/U/133</t>
  </si>
  <si>
    <t>2016/U/148</t>
  </si>
  <si>
    <t>2016/U/149</t>
  </si>
  <si>
    <t>2016/U/158</t>
  </si>
  <si>
    <t>2016/U/152</t>
  </si>
  <si>
    <t>2016/U/168</t>
  </si>
  <si>
    <t>2016/U/178</t>
  </si>
  <si>
    <t>2016/U/190</t>
  </si>
  <si>
    <t>2016/U/192</t>
  </si>
  <si>
    <t>2016/U/197</t>
  </si>
  <si>
    <t>2016/U/202</t>
  </si>
  <si>
    <t>2016/U/203</t>
  </si>
  <si>
    <t>2016/U/208</t>
  </si>
  <si>
    <t>2016/U/209</t>
  </si>
  <si>
    <t>2016/U/221</t>
  </si>
  <si>
    <t>2016/U/234</t>
  </si>
  <si>
    <t>n° CIG</t>
  </si>
  <si>
    <t>X5417D08F7</t>
  </si>
  <si>
    <t xml:space="preserve"> XAF17D08FB  </t>
  </si>
  <si>
    <t xml:space="preserve">X8717D08FC </t>
  </si>
  <si>
    <t xml:space="preserve">X5F17D08FD </t>
  </si>
  <si>
    <t>X3717D08FE</t>
  </si>
  <si>
    <t xml:space="preserve">X0F17D08FF </t>
  </si>
  <si>
    <t xml:space="preserve">XE217D0900 </t>
  </si>
  <si>
    <t>XBA17D0901</t>
  </si>
  <si>
    <t>X9217D0902</t>
  </si>
  <si>
    <t>X6A17D0903</t>
  </si>
  <si>
    <t>X4217D0904</t>
  </si>
  <si>
    <t>X1A17D0905</t>
  </si>
  <si>
    <t>XED17D0906</t>
  </si>
  <si>
    <t>XC517D0907</t>
  </si>
  <si>
    <t>X9D17D0908</t>
  </si>
  <si>
    <t>X9D17D0909</t>
  </si>
  <si>
    <t>X4D17D090A</t>
  </si>
  <si>
    <t>XDB17D0912</t>
  </si>
  <si>
    <t>X0817D0913</t>
  </si>
  <si>
    <t>XB317D0914</t>
  </si>
  <si>
    <t>X8B17D0915</t>
  </si>
  <si>
    <t>X6317D0916</t>
  </si>
  <si>
    <t>X3B17D0917</t>
  </si>
  <si>
    <t>X1317D0918</t>
  </si>
  <si>
    <t>XE617D0919</t>
  </si>
  <si>
    <t>XBE17D091A</t>
  </si>
  <si>
    <t>X9617D091B</t>
  </si>
  <si>
    <t>X6E17D091C</t>
  </si>
  <si>
    <t>X4617D091D</t>
  </si>
  <si>
    <t>X1E17D091E</t>
  </si>
  <si>
    <t>XF117D091F</t>
  </si>
  <si>
    <t>XC917D0920</t>
  </si>
  <si>
    <t>X1D180BB00</t>
  </si>
  <si>
    <t>XF0180BB01</t>
  </si>
  <si>
    <t>XAO180BB03</t>
  </si>
  <si>
    <t>X50180BB05</t>
  </si>
  <si>
    <t>X28180BB06</t>
  </si>
  <si>
    <t>X00180BB07</t>
  </si>
  <si>
    <t>XD3180BB08</t>
  </si>
  <si>
    <t>XAB180BB09</t>
  </si>
  <si>
    <t>X5B180BB10</t>
  </si>
  <si>
    <t>X33180BB0C</t>
  </si>
  <si>
    <t>X0B180BB0D</t>
  </si>
  <si>
    <t>XDE180BB0E</t>
  </si>
  <si>
    <t>XB6180BB0F</t>
  </si>
  <si>
    <t>X8E180BB10</t>
  </si>
  <si>
    <t>X16180BB13</t>
  </si>
  <si>
    <t>XE9180BB14</t>
  </si>
  <si>
    <t>XC1180BB15</t>
  </si>
  <si>
    <t>X99180BB16</t>
  </si>
  <si>
    <t>X71180BB17</t>
  </si>
  <si>
    <t>X49180BB18</t>
  </si>
  <si>
    <t>X21180BB19</t>
  </si>
  <si>
    <t>XF4180BB1A</t>
  </si>
  <si>
    <t>XCC180BB1B</t>
  </si>
  <si>
    <t>XA4180BB1C</t>
  </si>
  <si>
    <t>X7C180BB1D</t>
  </si>
  <si>
    <t>X54180BB1E</t>
  </si>
  <si>
    <t>X2C180BB1F</t>
  </si>
  <si>
    <t>X04180BB20</t>
  </si>
  <si>
    <t>XD7180BB21</t>
  </si>
  <si>
    <t>XAF180BB22</t>
  </si>
  <si>
    <t>ADROMA NEXIVE</t>
  </si>
  <si>
    <t xml:space="preserve">PARUTTO SRL </t>
  </si>
  <si>
    <t>CIMMINO ANDREA</t>
  </si>
  <si>
    <t>EURONEWS SRL</t>
  </si>
  <si>
    <t xml:space="preserve">AZ. AGRICOLA FLORICOLTURA DANIELA </t>
  </si>
  <si>
    <t>CENTROGOMME SRL</t>
  </si>
  <si>
    <t>ALTUR SNC</t>
  </si>
  <si>
    <t>BEASS SNC</t>
  </si>
  <si>
    <t>BECCARO SNC</t>
  </si>
  <si>
    <t>BISCONTIN FABRIZIO</t>
  </si>
  <si>
    <t>CRM DI BATTISTELLA SNC</t>
  </si>
  <si>
    <t>CARROZZERIA PIEVE</t>
  </si>
  <si>
    <t xml:space="preserve">CENTRO COMPRESSORI </t>
  </si>
  <si>
    <t>DIESEL PORDENONE SRL</t>
  </si>
  <si>
    <t>DIG DI VALVASSORI</t>
  </si>
  <si>
    <t>FRIULELETTRA SNC</t>
  </si>
  <si>
    <t>G2 SERVICE</t>
  </si>
  <si>
    <t>GEMONA SAS</t>
  </si>
  <si>
    <t>POLESEL</t>
  </si>
  <si>
    <t>ROMAR SNC</t>
  </si>
  <si>
    <t>STUDIO VENOS SNC</t>
  </si>
  <si>
    <t>VETROPLAST</t>
  </si>
  <si>
    <t>AUREA COMPLIANCE SRL</t>
  </si>
  <si>
    <t>AREA SRL</t>
  </si>
  <si>
    <t>AUTORICAMBI PORDENONESE SNC</t>
  </si>
  <si>
    <t>CASA DEL CUSCINETTO SRL</t>
  </si>
  <si>
    <t xml:space="preserve">GF AUTO TAPPEZZERIA </t>
  </si>
  <si>
    <t>JULIA GAS SRL</t>
  </si>
  <si>
    <t>MT ECOSERVICE SRL</t>
  </si>
  <si>
    <t>SETTENTRIONALE TRASPORTI SRL</t>
  </si>
  <si>
    <t>GRAFICHE SCARPIS</t>
  </si>
  <si>
    <t>TIPOGRAFIA SARTOR</t>
  </si>
  <si>
    <t>DENDROTEC SRL</t>
  </si>
  <si>
    <t>BTE SPA</t>
  </si>
  <si>
    <t>ADROMA</t>
  </si>
  <si>
    <t>FRIUL JULIA APPALTI</t>
  </si>
  <si>
    <t>IMPRESA FABRIS AMBROGIO SRL</t>
  </si>
  <si>
    <t>TESI SPA</t>
  </si>
  <si>
    <t>TECNO CLEAN SPA</t>
  </si>
  <si>
    <t>TERRAVERDE</t>
  </si>
  <si>
    <t>MARVER</t>
  </si>
  <si>
    <t xml:space="preserve">NCH KERNITE </t>
  </si>
  <si>
    <t xml:space="preserve">TECNODIESEL </t>
  </si>
  <si>
    <t>ALFA TECNICI SNC</t>
  </si>
  <si>
    <t>MICHIELIN ELISABETTA</t>
  </si>
  <si>
    <t>RUSSIANLUB</t>
  </si>
  <si>
    <t>ASE SRL</t>
  </si>
  <si>
    <t>COOP KARPOS</t>
  </si>
  <si>
    <t>BAIN &amp; COMPANY ITALY</t>
  </si>
  <si>
    <t>RIMICAR</t>
  </si>
  <si>
    <t>STUDIO IGP SRL</t>
  </si>
  <si>
    <t xml:space="preserve">BIOGIARDINO </t>
  </si>
  <si>
    <t>ANTHEA</t>
  </si>
  <si>
    <t>LAB. ANALISI CHIMICHE  GIUSTO - SERVIZI AMBIENTE SRL</t>
  </si>
  <si>
    <t>DIRETTO</t>
  </si>
  <si>
    <t>PROC.NEG. SENZA PB. BANDO</t>
  </si>
  <si>
    <t>INDAGINE MERCATO</t>
  </si>
  <si>
    <t>Modalità di affidamento</t>
  </si>
  <si>
    <t>Nome ditta affidataria</t>
  </si>
  <si>
    <t>Data</t>
  </si>
  <si>
    <t>SERVIZIO POSTALIZZAZIONE</t>
  </si>
  <si>
    <t>ABBATTIMENTI</t>
  </si>
  <si>
    <t>ABBATTIMENTI PRESSO ROSETO MIRA</t>
  </si>
  <si>
    <t>INSERZIONE STAMPA AGRIEST</t>
  </si>
  <si>
    <t>FORNITURE ANNUALI ESTIVE</t>
  </si>
  <si>
    <t>FORNITURA PNEUMATICI</t>
  </si>
  <si>
    <t>FORNITURA PRODOTTI DETERGENZA USO OFFICINA</t>
  </si>
  <si>
    <t>FORNITURA PRODOTTI PER LA SICUREZZA</t>
  </si>
  <si>
    <t>MANUTENZIONE VEICOLI AZ. E SERVIZI COLLAUDO</t>
  </si>
  <si>
    <t>MANUTENZIONE IMPIANIT EL. SEDE AMM.VA</t>
  </si>
  <si>
    <t>MANUTENZIONE ATTREZZATURE PER RACCOLTA RIFIUTI</t>
  </si>
  <si>
    <t>RIPARAZIONE MEZZI AZIENDALI</t>
  </si>
  <si>
    <t>RIPARAZIONE E MANUTENZIONE COMPRESSORI</t>
  </si>
  <si>
    <t>SERVIZIO SMALTIMENTO RIFIUTI</t>
  </si>
  <si>
    <t>FORNITURA RICAMBI SPECIALISTICI PER VEICOLI</t>
  </si>
  <si>
    <t>MANUTENZIONE VEICOLI  AZIENDALI</t>
  </si>
  <si>
    <t>MANUTENZIONI EDILI C/O SEDI OPERATIVE</t>
  </si>
  <si>
    <t>CARICO, TRASPORTO E SMALTIMENTO PERCOLATO</t>
  </si>
  <si>
    <t>FORNITURA DPI</t>
  </si>
  <si>
    <t>TRATT.TO/CONFEZ.TO/SMALT. RIF.PERICOLOSI DA ECOCENTRI COMUNALI</t>
  </si>
  <si>
    <t>MANUTENZ. PRESSCONTAINER E SISTEMAZIONE CASSONI SCARRABILI</t>
  </si>
  <si>
    <t>CONSULENZE PRATICHE AUTOMOBILISTICHE</t>
  </si>
  <si>
    <t>FORNITURA BOCCHETTE GRANDI PER CASSONETTI 3200 LT</t>
  </si>
  <si>
    <t>AGGIORNAMENTO MOG REATI AMBIENTALI</t>
  </si>
  <si>
    <t>RICAMBI AUTO</t>
  </si>
  <si>
    <t>PRODOTTI PER OFFICINA</t>
  </si>
  <si>
    <t>MATERIALI SPECIFICI PER OFFICINA</t>
  </si>
  <si>
    <t>RIPARAZIONE TAPPEZZERIE AUTOVEICOLI</t>
  </si>
  <si>
    <t>MANUTENZIONE SISTEMI RECUPERO DATI METEO</t>
  </si>
  <si>
    <t>FORNITURA ASSISTENZA PRODOTTI PER OFFICINA</t>
  </si>
  <si>
    <t>CARICO, TRASPORTO E SMALTIMENTO INERTI</t>
  </si>
  <si>
    <t>MANUTENZIONE SOFFIATORI SPAZZAMENTO STRADALI</t>
  </si>
  <si>
    <t>PREDISPOSIZIONE CARTELLONISTICA</t>
  </si>
  <si>
    <t>SMALTIMENTO E/O RECUPERO PNEUMATICI FUORI USO</t>
  </si>
  <si>
    <t>RIMOZIONE E RIPRISTINO CABINA PRESSO SEDE LEGALE</t>
  </si>
  <si>
    <t>STAMPA ECOCALENDARIO ZONA SUD ED ESTERNA - PN</t>
  </si>
  <si>
    <t>STAMPA LETTERE E BUSTE E SERVIZIO IMBUSTAMENTO</t>
  </si>
  <si>
    <t>VALUTAZIONE STATICA CEDRI LARGO SAN GIOVANNI</t>
  </si>
  <si>
    <t>GASOLIO PER RISCALDAMENTO</t>
  </si>
  <si>
    <t>AGGIORNAMENTO ANTINCENDIO</t>
  </si>
  <si>
    <t>FORNITURA MEZZO SATELLITE PER R.D.</t>
  </si>
  <si>
    <t>FORNITURA CARICATORE RIFIUTI DA INSTALLARE SU MEZZO OPERATIVO</t>
  </si>
  <si>
    <t>SERVIZIO DISTRIBUZIONE LETTERE</t>
  </si>
  <si>
    <t>RISANAMENTO VANO TECNICO CABINA ENEL VIA SAVIO PN</t>
  </si>
  <si>
    <t>SMALTIMENTO RIFIUTI DA SPAZZAMENTO STRADALE CER 200303</t>
  </si>
  <si>
    <t>MANUTENZIONE SPAZZATRICI ELETTRICHE</t>
  </si>
  <si>
    <t>COMODATO USO MACCHINA LAVABIDONI (24 MESI) E 12 LT DETERGENTE</t>
  </si>
  <si>
    <t>RIPARAZIONE AUTOMEZZI</t>
  </si>
  <si>
    <t>FORNITURA TERRICCIO E CORTECCIA</t>
  </si>
  <si>
    <t>FORNITURA DISERBANTE GLYFOS</t>
  </si>
  <si>
    <t>SERVIZI REDAZIONALI E TECNICI SITO WEB E SOCIAL MEDIA - ANNO 2016</t>
  </si>
  <si>
    <t>FORNITURA OLII LUBRIFICANTI</t>
  </si>
  <si>
    <t>FORNITURA ATTREZZI, PRODOTTI E RIPARAZ. ATTREZZ.MANUTENZ VERDE</t>
  </si>
  <si>
    <t>PULIZIA ESTERNA OLIVIE</t>
  </si>
  <si>
    <t>INSERZIONE PUBBLICITARIA SUL SETTIMANALE "IL FRIULI"</t>
  </si>
  <si>
    <t>ANALISI COSTI RACCOLTA DIFF. POSIZIONAMENTO GEA NEL BENCHMARK DI RIF.</t>
  </si>
  <si>
    <t>RIMOZIONE EROGATORE GASOLIO AUTOTRAZIONE</t>
  </si>
  <si>
    <t>MANUTENZIONE STRAORDINARIA N. 2 TORCE BIOGAS</t>
  </si>
  <si>
    <t>MANUTENZIONE ROSETO MIRA</t>
  </si>
  <si>
    <t>MANUTENZIONE IMPIANTI DI IRRIGAZIONE</t>
  </si>
  <si>
    <t>APP SMART CITY ED EVOLUTIVE_GESTIONALE SIA</t>
  </si>
  <si>
    <t>Oggetto</t>
  </si>
  <si>
    <t>FORNITURA LETTORI ID ONE LF E UHF E CUSTODIE</t>
  </si>
  <si>
    <t>CAMPIONAMENTO ANALISI RIFIUTI</t>
  </si>
  <si>
    <t>MORETTO SRL</t>
  </si>
  <si>
    <t>SERYMARK SRL</t>
  </si>
  <si>
    <t>BULLONERIA FRIULANA SRL</t>
  </si>
  <si>
    <t>Importo a b.a.</t>
  </si>
  <si>
    <t>Importo aggiudicato (lordo oneri sicurezza/netto IVA)</t>
  </si>
  <si>
    <t>O.S. non soggetti a ribasso</t>
  </si>
  <si>
    <t>1. BTE SPA; 2 . SALVADOR SRL</t>
  </si>
  <si>
    <t>COPAS SRL</t>
  </si>
  <si>
    <t>Tempo completamento</t>
  </si>
  <si>
    <t>SMALTIMENTO/RECUPERO RESTI POTATURE CER 200201_PN</t>
  </si>
  <si>
    <t>SMALTIMENTO/RECUPERO RESTI POTATURE CER 200201_CRDS</t>
  </si>
  <si>
    <t>2016/U/46</t>
  </si>
  <si>
    <t>2016/U/47</t>
  </si>
  <si>
    <t>2016/U/48</t>
  </si>
  <si>
    <t>2016/U/49</t>
  </si>
  <si>
    <t>2016/U/50</t>
  </si>
  <si>
    <t>6552498C65</t>
  </si>
  <si>
    <t>6552535AEE</t>
  </si>
  <si>
    <t>6552557D15</t>
  </si>
  <si>
    <t>MUZZIN MARCO SRL</t>
  </si>
  <si>
    <t>NUOVA AMIT</t>
  </si>
  <si>
    <t>TS GENERAL SERVICE SRL</t>
  </si>
  <si>
    <t>UNIPART SRL</t>
  </si>
  <si>
    <t>LEOCHIMICA SRL</t>
  </si>
  <si>
    <t>DIRETTO - Relazione ex art 8 Reg. Az.</t>
  </si>
  <si>
    <t>MANUTENZIONE SPECIALISTICA ATTREZZATURE DEDICATE ALLA RACCOLTA RIFIUTI</t>
  </si>
  <si>
    <t>TRATTAMENTO PERCOLATO DISCARICA</t>
  </si>
  <si>
    <t>MANUTENZIONE RIPARAZIONE SPAZZATRICI STRADALI</t>
  </si>
  <si>
    <t>FORNITURA RICAMBI VEICOLI INDUSTRIALI</t>
  </si>
  <si>
    <t>SERVIZIO GESTIONE CONTROLLO MATRICI AMBIENTALI DISCARICA</t>
  </si>
  <si>
    <t>2016/PEC/U/3</t>
  </si>
  <si>
    <t>65799201C2</t>
  </si>
  <si>
    <t>SFALCIO TAPPETI ERBOSI COMUNE PORDENONE</t>
  </si>
  <si>
    <t>2016/LT/U/144</t>
  </si>
  <si>
    <t>RIGOMMA SRL</t>
  </si>
  <si>
    <t>FORNITURA PNEUMATICI NUOVI E RIGENERATI E MAUTENZIONE RELATIVA</t>
  </si>
  <si>
    <t>1. CENTROGOMME; 2. SACCON GOMME; 3. RIGOMMA; 4. MARCHETTI PNEUMATICI; 5. SERENISSIMA GOMME SRL.</t>
  </si>
  <si>
    <t>1. CENTROGOMME; 2. SACCON GOMME; 3. RIGOMMA.</t>
  </si>
  <si>
    <t>2016/LT/U/235</t>
  </si>
  <si>
    <t>2016/LT/U/236</t>
  </si>
  <si>
    <t>2016/LT/U/262</t>
  </si>
  <si>
    <t>2016/LT/U/263</t>
  </si>
  <si>
    <t>2016/LT/U/265</t>
  </si>
  <si>
    <t>2016/LT/U/269</t>
  </si>
  <si>
    <t>2016/LT/U/270</t>
  </si>
  <si>
    <t>2016/LT/U/271</t>
  </si>
  <si>
    <t>2016/LT/U/272</t>
  </si>
  <si>
    <t>2016/LT/U/277</t>
  </si>
  <si>
    <t>2016/LT/U/278</t>
  </si>
  <si>
    <t>2016/LT/U/285</t>
  </si>
  <si>
    <t>2016/LT/U/295</t>
  </si>
  <si>
    <t>2016/LT/U/297</t>
  </si>
  <si>
    <t>2016/LT/U/309</t>
  </si>
  <si>
    <t>2016/LT/U/324</t>
  </si>
  <si>
    <t>2016/LT/U/335</t>
  </si>
  <si>
    <t>2016/LT/U/336</t>
  </si>
  <si>
    <t>//</t>
  </si>
  <si>
    <t>2016/LT/U/343</t>
  </si>
  <si>
    <t>2016/LT/U/345</t>
  </si>
  <si>
    <t>2016/LT/U/349</t>
  </si>
  <si>
    <t>2016/LT/U/350</t>
  </si>
  <si>
    <t>2016/LT/U/358</t>
  </si>
  <si>
    <t>2016/LT/U/363</t>
  </si>
  <si>
    <t>2016/LT/U/369</t>
  </si>
  <si>
    <t>2016/LT/U/370</t>
  </si>
  <si>
    <t>2016/LT/U/372</t>
  </si>
  <si>
    <t>2016/LT/U/378</t>
  </si>
  <si>
    <t>2016/LT/U/380</t>
  </si>
  <si>
    <t>2016/LT/U/386</t>
  </si>
  <si>
    <t>2016/LT/U/403</t>
  </si>
  <si>
    <t>2016/LT/U/404</t>
  </si>
  <si>
    <t>2016/LT/U/412</t>
  </si>
  <si>
    <t>2016/LT/U/414</t>
  </si>
  <si>
    <t>2016/LT/U/417</t>
  </si>
  <si>
    <t>2016/LT/U/418</t>
  </si>
  <si>
    <t>2016/LT/U/419</t>
  </si>
  <si>
    <t>2016/LT/U/434</t>
  </si>
  <si>
    <t>2016/LT/U/438</t>
  </si>
  <si>
    <t>2016/LT/U/439</t>
  </si>
  <si>
    <t>2016/LT/U/443</t>
  </si>
  <si>
    <t>2016/LT/U/459</t>
  </si>
  <si>
    <t>2016/LT/U/454</t>
  </si>
  <si>
    <t>2016/LT/U/455</t>
  </si>
  <si>
    <t>2016/LT/U/456</t>
  </si>
  <si>
    <t>2016/LT/U/470</t>
  </si>
  <si>
    <t>2016/LT/U/458</t>
  </si>
  <si>
    <t>2016/LT/U/476</t>
  </si>
  <si>
    <t>2016/LT/U/483</t>
  </si>
  <si>
    <t>2016/LT/U/482</t>
  </si>
  <si>
    <t>2016/LT/U/487</t>
  </si>
  <si>
    <t>X5F180BB26</t>
  </si>
  <si>
    <t>X87180BB24</t>
  </si>
  <si>
    <t>X0F180BB26</t>
  </si>
  <si>
    <t>XE2180BB27</t>
  </si>
  <si>
    <t>XBA180BB28</t>
  </si>
  <si>
    <t>X92180BB29</t>
  </si>
  <si>
    <t>X6A180BB2A</t>
  </si>
  <si>
    <t>X42180BB2B</t>
  </si>
  <si>
    <t xml:space="preserve">X1A180BB2C </t>
  </si>
  <si>
    <t xml:space="preserve">XC5180BB2E </t>
  </si>
  <si>
    <t>X9D180BB2F</t>
  </si>
  <si>
    <t>X75180BB30</t>
  </si>
  <si>
    <t>X4D180BB31</t>
  </si>
  <si>
    <t xml:space="preserve">X6A1925B48 </t>
  </si>
  <si>
    <t xml:space="preserve">X421925B49 </t>
  </si>
  <si>
    <t xml:space="preserve">X1A1925B4A </t>
  </si>
  <si>
    <t>XC51925B4C</t>
  </si>
  <si>
    <t>XED1925B4B</t>
  </si>
  <si>
    <t xml:space="preserve">X9D1925B4D </t>
  </si>
  <si>
    <t xml:space="preserve">X751925B4E </t>
  </si>
  <si>
    <t xml:space="preserve">X37180BB25  </t>
  </si>
  <si>
    <t>X4D1925B4F</t>
  </si>
  <si>
    <t xml:space="preserve">X251925B50 </t>
  </si>
  <si>
    <t xml:space="preserve">XF81925B51 </t>
  </si>
  <si>
    <t>XD01925B52</t>
  </si>
  <si>
    <t>668020578D</t>
  </si>
  <si>
    <t xml:space="preserve"> XA81925B53 </t>
  </si>
  <si>
    <t>X801925B54</t>
  </si>
  <si>
    <t xml:space="preserve">X581925B55 </t>
  </si>
  <si>
    <t xml:space="preserve">X301925B56 </t>
  </si>
  <si>
    <t xml:space="preserve">X081925B57 </t>
  </si>
  <si>
    <t xml:space="preserve">XDB1925B58 </t>
  </si>
  <si>
    <t xml:space="preserve">XB31925B59 </t>
  </si>
  <si>
    <t xml:space="preserve">X8B1925B5A </t>
  </si>
  <si>
    <t xml:space="preserve">X631925B5B </t>
  </si>
  <si>
    <t xml:space="preserve">X3B1925B5C </t>
  </si>
  <si>
    <t xml:space="preserve">X131925B5D </t>
  </si>
  <si>
    <t xml:space="preserve">X841925B6D </t>
  </si>
  <si>
    <t>XE61925B5E</t>
  </si>
  <si>
    <t xml:space="preserve">XBE1925B5F </t>
  </si>
  <si>
    <t xml:space="preserve">X961925B60 </t>
  </si>
  <si>
    <t xml:space="preserve">X6E1925B61 </t>
  </si>
  <si>
    <t xml:space="preserve">X461925B62 </t>
  </si>
  <si>
    <t xml:space="preserve">X1E1925B63 </t>
  </si>
  <si>
    <t xml:space="preserve">XF11925B64 </t>
  </si>
  <si>
    <t xml:space="preserve">XC91925B65  </t>
  </si>
  <si>
    <t>X791925B67</t>
  </si>
  <si>
    <t xml:space="preserve">X511925B68 </t>
  </si>
  <si>
    <t xml:space="preserve">X291925B69 </t>
  </si>
  <si>
    <t xml:space="preserve">X011925B6A </t>
  </si>
  <si>
    <t xml:space="preserve">XD41925B6B </t>
  </si>
  <si>
    <t xml:space="preserve">XAC1925B6C </t>
  </si>
  <si>
    <t>ISPEF</t>
  </si>
  <si>
    <t>SOVRAN</t>
  </si>
  <si>
    <t>ROSSO ILENIA</t>
  </si>
  <si>
    <t>BUFFO EMILIANO</t>
  </si>
  <si>
    <t>DNV</t>
  </si>
  <si>
    <t xml:space="preserve">UNICA SOC COOP </t>
  </si>
  <si>
    <t xml:space="preserve">IL GIARDINO </t>
  </si>
  <si>
    <t>CORISAC</t>
  </si>
  <si>
    <t>COFF</t>
  </si>
  <si>
    <t>REGOLA TEAM</t>
  </si>
  <si>
    <t>SEAT PAGINE GIALLE</t>
  </si>
  <si>
    <t>ITC ITALTECNICA SRL</t>
  </si>
  <si>
    <t>COOP NONCELLO</t>
  </si>
  <si>
    <t>AON</t>
  </si>
  <si>
    <t>DARDO DI S. FORGIA</t>
  </si>
  <si>
    <t>UNINDUSTRIA SERVIZI &amp; FORMAZIONE TV-PN</t>
  </si>
  <si>
    <t>BERTE' MARIO</t>
  </si>
  <si>
    <t>ELMAS SOFTWARE SPA</t>
  </si>
  <si>
    <t>FRANZEN</t>
  </si>
  <si>
    <t>ORDINE DEGLI INGEGNERI PORDENONE</t>
  </si>
  <si>
    <t>IL GLICINE</t>
  </si>
  <si>
    <t>REGOLA TEAM SRL</t>
  </si>
  <si>
    <t>ELETTROSYSTEM</t>
  </si>
  <si>
    <t>TELEGAMMA</t>
  </si>
  <si>
    <t>FORMEL</t>
  </si>
  <si>
    <t>CAMOL</t>
  </si>
  <si>
    <t>CONSORZIO AGRARIO FVG</t>
  </si>
  <si>
    <t>GRAFICHE SARTOR</t>
  </si>
  <si>
    <t>H DOMICILIO</t>
  </si>
  <si>
    <t>I LAB INFORMATICA ELETTRONICA</t>
  </si>
  <si>
    <t xml:space="preserve">ARTICLIMA </t>
  </si>
  <si>
    <t>LUBRISERVICE SRL</t>
  </si>
  <si>
    <t>DE LUCA SERVIZI AMBIENTE SRL</t>
  </si>
  <si>
    <t>AGRIRAVAGNOLO SRL</t>
  </si>
  <si>
    <t>BOLOGNA PAOLA</t>
  </si>
  <si>
    <t>ENI SPA</t>
  </si>
  <si>
    <t>PROCEDURA NEG SENZA BANDO</t>
  </si>
  <si>
    <t>AFFIDAMENTO DIRETTO</t>
  </si>
  <si>
    <t>FORNITURA GASOLIO PER RISCALDAMENTO</t>
  </si>
  <si>
    <t xml:space="preserve">1. ISPEF; 2. DE LUCA SERVIZI; 3. SEBASTIANIS; 4. FRIULANA COSTRUZIONI. </t>
  </si>
  <si>
    <t>1. ISPEF; 2. DE LUCA SERVIZI; 3. SEBASTIANIS; 4. FRIULANA COSTRUZIONI.</t>
  </si>
  <si>
    <t>12 PROFESSIONISTI INVITATI</t>
  </si>
  <si>
    <t>6 OFFERENTI</t>
  </si>
  <si>
    <t>1. IL GIARDINO; 2. ARBOTECH.</t>
  </si>
  <si>
    <t>1. CEFAP; 2. UNINDUSTRIA SERVIZI &amp; FORMAZIONE TV-PN.</t>
  </si>
  <si>
    <t>1. COFF; 2. GRAFICHE SCARPIS.</t>
  </si>
  <si>
    <t>N.B. Il CIG copre l'incarico di questo prot. per € 420,00 a cui vanno aggiunti € 470,00  di cui al prot. 2016/LT/U/387</t>
  </si>
  <si>
    <t>1. GE.CO; 2. LA SORGENTE; 3. KARPOS.</t>
  </si>
  <si>
    <t>1. ATI - COOPNONCELLO/LA SORGENTE; 2. L'ACEROROSSO; 3. CIF &amp; ZAF.</t>
  </si>
  <si>
    <t>ATI - COOPNONCELLO/LA SORGENTE</t>
  </si>
  <si>
    <t>FORNITURA SERRATURE GRAVITAZIONALI</t>
  </si>
  <si>
    <t>FORNITURA CARTELLI MAGNETICI</t>
  </si>
  <si>
    <t>BONIFICA E DEMOLIZIONE FABBRICATO EX AUTOVIE VENETE</t>
  </si>
  <si>
    <t>RIMOZIONE VEICOLO IN AVARIA</t>
  </si>
  <si>
    <t>VARIANTE SOSTANZIALE CENTRO DI RACCOLTA PORDENONE</t>
  </si>
  <si>
    <t>FORNITURA PIANTINE DA ORTO E AROMATICHE</t>
  </si>
  <si>
    <t>MANUTENZIONE BASSURA PARCO REGHENA</t>
  </si>
  <si>
    <t xml:space="preserve">VALUTAZIONE RISCHIO MOVIMENTAZIONE MANUALE CARICHI </t>
  </si>
  <si>
    <t>PROVE DI STABILITÀ E TRATTAMENTI FITOSANITARI</t>
  </si>
  <si>
    <t>FORNITURA BIG BAGS PER RIFIUTI PERICOLOSI</t>
  </si>
  <si>
    <t>INCARICO PRESENTAZIONE ISTANZE DI MODIFICA PRESSO ALBO GESTORI RIFIUTI TS</t>
  </si>
  <si>
    <t>PRESENZA PUBBLICITARIA SU SEAT PAGINE GIALLE 2016</t>
  </si>
  <si>
    <t xml:space="preserve">FORNITURA MATERIALE PER CANCELLERIA </t>
  </si>
  <si>
    <t>ABBATTIMENTI PINI VIA VALLENONCELLO E SOSTITUZIONE</t>
  </si>
  <si>
    <t xml:space="preserve">SERVIZIO DI RICONDIZIONAMENTO CONTENITORI NAPO </t>
  </si>
  <si>
    <t xml:space="preserve">FORNITURA LICENZA SOFTWARE PER LA GESTIONE DI 150 ANAGRAFICHE </t>
  </si>
  <si>
    <t xml:space="preserve">REGOLAZIONE PREMI POLIZZE ASSICURATIVE  </t>
  </si>
  <si>
    <t>ATTIVITÀ DI DISINFESTAZIONE, DERATTIZZAZIONE E DEMUSCAZIONE PRESSO SEDI AZIENDALI</t>
  </si>
  <si>
    <t>SERVIZIO DI FORMAZIONE UTILIZZO MOTOSEGA</t>
  </si>
  <si>
    <t xml:space="preserve">PROGETTO SCUOLE 2016 - FORNITURA E STAMPA GADGET  </t>
  </si>
  <si>
    <t>PERIZIA DI STIMA PARCO MEZZI AZIENDALI</t>
  </si>
  <si>
    <t>MIGRAZIONE SERVER</t>
  </si>
  <si>
    <t xml:space="preserve">NOLEGGIO 2 BLACK BOX "ADVANCED" E SERVIZIO PIATTAFORMA  </t>
  </si>
  <si>
    <t>POLIZZA RCA AUTOVEICOLI AZIENDALI</t>
  </si>
  <si>
    <t>FORNITURA SERRATURE GRAVITAZIONALI FRANZEN</t>
  </si>
  <si>
    <t xml:space="preserve">FORNITURA PIANTE PERENNI </t>
  </si>
  <si>
    <t xml:space="preserve">MANUTENZIONE ORDINARIA IMPIANTO ANTIFURTO SEDE VERDE  </t>
  </si>
  <si>
    <t xml:space="preserve">ATTIVAZIONE CASELLA VOCALE PERSONALE </t>
  </si>
  <si>
    <t xml:space="preserve">LAVAGGIO BIDONCINI ORGANICO NEI COMUNI DI PORDENONE E CORDENONS  </t>
  </si>
  <si>
    <t>FORNITURA MATERIALE ELETTRICO</t>
  </si>
  <si>
    <t xml:space="preserve">FORNITURA METANO PER AUTOTRAZIONE </t>
  </si>
  <si>
    <t>FORMAZIONE NORMATIVA APPALTI</t>
  </si>
  <si>
    <t>FORNITURA PRODOTTI FITOSANITARI</t>
  </si>
  <si>
    <t xml:space="preserve">STAMPA TOVAGLIETTE "ECOFESTE 2016"  </t>
  </si>
  <si>
    <t xml:space="preserve">ESECUZIONE PRELIEVO ED ESAMI EMATOCHIMICI E TOSSICOLOGICI  </t>
  </si>
  <si>
    <t xml:space="preserve">RISTAMPA ADESIVI CODICE A BARRA E ADESIVI NON CONFORME  </t>
  </si>
  <si>
    <t xml:space="preserve">SOSTITUZIONE DUE CHIAVETTE ALLARME  </t>
  </si>
  <si>
    <t xml:space="preserve">RIPARAZIONE MONTASCALE  </t>
  </si>
  <si>
    <t xml:space="preserve">PULIZIA BASSURA VIA MARTIRI E MANUTENZIONE AREA NATURALISTICA VIA VECCHIA DI CORVA  </t>
  </si>
  <si>
    <t xml:space="preserve">MANUTENZIONE UNITÀ DI CONDIZIONAMENTO PRESSO LE SEDI AZIENDALI </t>
  </si>
  <si>
    <t>FORNITURA ADBLUE IN CISTERNA</t>
  </si>
  <si>
    <t xml:space="preserve">RIPARAZIONE MEZZI AZIENDALI  </t>
  </si>
  <si>
    <t xml:space="preserve">SMALTIMENTO RIFIUTI PERICOLOSI E NON E ATTIVITÀ DI BONIFICA E PULIZIA SU AREE PUBBLICHE E C/O SITI AZIENDALI </t>
  </si>
  <si>
    <t xml:space="preserve">STAMPA BUSTE PERSONALIZZATE CON FINESTRA  </t>
  </si>
  <si>
    <t xml:space="preserve">FORNITURA MATERIALE ELETTRICO  </t>
  </si>
  <si>
    <t xml:space="preserve">INTERVENTO DI RIPARAZIONE MEZZI DEL VERDE (TRATTRICE FENDT) E FORNITURA MATERIALE PER MEZZI VERDE  </t>
  </si>
  <si>
    <t>CONSULENZA E ASSISTENZA LEGALE</t>
  </si>
  <si>
    <t xml:space="preserve">STAMPA CALENDARI ZONA INDUSTRIALE ROVEREDO IN PIANO </t>
  </si>
  <si>
    <t xml:space="preserve">FORNITURA CARBURANTE PER AUTOTRAZIONE </t>
  </si>
  <si>
    <t>CERTIFICAZIONE TRIENNALE SISTEMA GESTIONE QUALITÀ E AMBIENTE (ISO 9001 E 14001)</t>
  </si>
  <si>
    <t xml:space="preserve">X5C1925B6E </t>
  </si>
  <si>
    <t xml:space="preserve">X341925B6F </t>
  </si>
  <si>
    <t>X0C1925B70</t>
  </si>
  <si>
    <t>XDF1925B71</t>
  </si>
  <si>
    <t>XB71925B72</t>
  </si>
  <si>
    <t xml:space="preserve">X8F1925B73 </t>
  </si>
  <si>
    <t>2016/LT/U/501</t>
  </si>
  <si>
    <t>2016/LT/U/509</t>
  </si>
  <si>
    <t>2016/LT/U/510</t>
  </si>
  <si>
    <t>2016/LT/U/513</t>
  </si>
  <si>
    <t>2016/LT/U/518</t>
  </si>
  <si>
    <t>2016/LT/U/521</t>
  </si>
  <si>
    <t>PULINDUSTRIALE SRL</t>
  </si>
  <si>
    <t>ITALPOL GROUP</t>
  </si>
  <si>
    <t>G SERVICE COLLAUDI SRL</t>
  </si>
  <si>
    <t>PARUTTO SRL</t>
  </si>
  <si>
    <t>LADY PLASTIK SRL</t>
  </si>
  <si>
    <t xml:space="preserve">SIDEL </t>
  </si>
  <si>
    <t>COTTIMO</t>
  </si>
  <si>
    <t>LAVAGGIO VASCA E SMALTIMENTO RIFIUTI</t>
  </si>
  <si>
    <t>SERVIZIO VIGILANZA SEDI AZIENDALI ANNO 2016</t>
  </si>
  <si>
    <t>REVISIONI E COLLAUDI MEZZI PESO INFERIORE A 3,5 TON</t>
  </si>
  <si>
    <t>ABBATTIMENTO PIANTE SECCHE</t>
  </si>
  <si>
    <t>FORNITURA SACCHI GIALLI IN POLIETILENE - ZONA CENTRO PN</t>
  </si>
  <si>
    <t>VERIFICA PERIODICA IMPIANTI MESSA A TERRA</t>
  </si>
  <si>
    <t>ECO RAPPRESENTANZE SNC</t>
  </si>
  <si>
    <t>TOP SERVICE SRL</t>
  </si>
  <si>
    <t>GEOVES SNC</t>
  </si>
  <si>
    <t xml:space="preserve">X671925B74 </t>
  </si>
  <si>
    <t xml:space="preserve">X3F1925B75 </t>
  </si>
  <si>
    <t xml:space="preserve">X171925B76 </t>
  </si>
  <si>
    <t xml:space="preserve">XEA1925B77 </t>
  </si>
  <si>
    <t xml:space="preserve">XC21925B78 </t>
  </si>
  <si>
    <t>Z9C1AB0E13</t>
  </si>
  <si>
    <t xml:space="preserve">Z2B1ABF858 </t>
  </si>
  <si>
    <t xml:space="preserve">ZD61AC4CAC </t>
  </si>
  <si>
    <t xml:space="preserve">ZF41AC5E90 </t>
  </si>
  <si>
    <t>Z841AD0C50</t>
  </si>
  <si>
    <t>Z981AD3CD8</t>
  </si>
  <si>
    <t xml:space="preserve">Z531AD8E41 </t>
  </si>
  <si>
    <t>ZA21AD8EF5</t>
  </si>
  <si>
    <t>ZF01AD8F64</t>
  </si>
  <si>
    <t>FORNITURA PEZZI DI RICAMBIO COPRI CASSONETTI - PN</t>
  </si>
  <si>
    <t>PULIZIA POZZETTI CENTRI DI RACCOLTA</t>
  </si>
  <si>
    <t xml:space="preserve">FORNITURA BLOCCHI CM 21X21  </t>
  </si>
  <si>
    <t xml:space="preserve">FORNITURA CALZATURE DI SICUREZZA  </t>
  </si>
  <si>
    <t xml:space="preserve">MANUTENZIONE ORDINARIA STAZIONE METEO C/O DISCARICA  </t>
  </si>
  <si>
    <t>FORNITURA ATTREZZATURE VERDE E RIPARAZIONE EVENTUALE</t>
  </si>
  <si>
    <t xml:space="preserve">REALIZZAZIONE MODULO ON LINE ALBO FORNITORI </t>
  </si>
  <si>
    <t>RIPARAZIONE CENTRALINO TELEFONICO</t>
  </si>
  <si>
    <t xml:space="preserve">CONSULENZA IMPIANTO VERDE SEDE GEA </t>
  </si>
  <si>
    <t>INSERZIONE PUBBLICITARIA SUL MAGAZINE GREEN</t>
  </si>
  <si>
    <t>POLIZZA INCENDIO/FURTO AUTO</t>
  </si>
  <si>
    <t>PULIZIE SPOGLIATOI PRESSO REALASCO</t>
  </si>
  <si>
    <t xml:space="preserve">ALLESTIMENTO VERDE - 3° LOTTO NUOVA SEDE </t>
  </si>
  <si>
    <t xml:space="preserve">ALLESTIMENTO VERDE - 1° LOTTO NUOVA SEDE </t>
  </si>
  <si>
    <t xml:space="preserve">ALLESTIMENTO VERDE - 2° LOTTO NUOVA SEDE </t>
  </si>
  <si>
    <t>2016/LT/U/523</t>
  </si>
  <si>
    <t>2016/LT/U/524</t>
  </si>
  <si>
    <t>2016/LT/U/525</t>
  </si>
  <si>
    <t>2016/LT/U/542</t>
  </si>
  <si>
    <t>2016/LT/U/545</t>
  </si>
  <si>
    <t>2016/LT/U/553</t>
  </si>
  <si>
    <t>2016/LT/U/566</t>
  </si>
  <si>
    <t>2016/LT/U/573</t>
  </si>
  <si>
    <t>2016/LT/U/576</t>
  </si>
  <si>
    <t>2016/LT/U/581</t>
  </si>
  <si>
    <t>2016/LT/U/583</t>
  </si>
  <si>
    <t>2016/LT/U/592</t>
  </si>
  <si>
    <t>2016/LT/U/593</t>
  </si>
  <si>
    <t>2016/LT/U/594</t>
  </si>
  <si>
    <t>2016/LT/U/595</t>
  </si>
  <si>
    <t>2016/LT/U/600</t>
  </si>
  <si>
    <t>2016/LT/U/610</t>
  </si>
  <si>
    <t>2016/LT/U/616</t>
  </si>
  <si>
    <t>2016/LT/U/618</t>
  </si>
  <si>
    <t>2016/LT/U/630</t>
  </si>
  <si>
    <t>2016/LT/U/631</t>
  </si>
  <si>
    <t>2016/LT/U/632</t>
  </si>
  <si>
    <t>2016/LT/U/654</t>
  </si>
  <si>
    <t>2016/LT/U/660</t>
  </si>
  <si>
    <t>2016/LT/U/661</t>
  </si>
  <si>
    <t>2016/LT/U/662</t>
  </si>
  <si>
    <t>67188022CF</t>
  </si>
  <si>
    <t>Z841AE9E4E</t>
  </si>
  <si>
    <t>ZE51AECE05</t>
  </si>
  <si>
    <t>Z891AE9DB1</t>
  </si>
  <si>
    <t>Z9A1AF56AE</t>
  </si>
  <si>
    <t>Z451AF5943</t>
  </si>
  <si>
    <t>ZEE1AFEFB9</t>
  </si>
  <si>
    <t>Z9C1B0862F</t>
  </si>
  <si>
    <t>Z601B0C182</t>
  </si>
  <si>
    <t xml:space="preserve">ZAC1B0D9EA </t>
  </si>
  <si>
    <t xml:space="preserve">Z8C1B0DA1D </t>
  </si>
  <si>
    <t>AEBI SCHMIDT ITALIA SRL</t>
  </si>
  <si>
    <t>AGROSYSTEM SRL</t>
  </si>
  <si>
    <t>KARPOS</t>
  </si>
  <si>
    <t>SANISYSTEM</t>
  </si>
  <si>
    <t>ADROMA - NEXIVE</t>
  </si>
  <si>
    <t>JCOPLASTIC</t>
  </si>
  <si>
    <t>SPIDER ITALIA</t>
  </si>
  <si>
    <t>PROC.NEG. Art. 36 DLGS 50/2016</t>
  </si>
  <si>
    <t>FORNITURA 1 MEZZO NUOVO DI FABBRICA DENOMINATO "SPAZZATRICE STRADALE"</t>
  </si>
  <si>
    <t>RECUPERO RESIDUI POTATURE ALBERATURE PUBBLICHE ABBATTUTE DOPO FORTUNALE</t>
  </si>
  <si>
    <t>PULIZIA CONTENITORI STRADALI PER RACCOLTA OLIO VEGETALE</t>
  </si>
  <si>
    <t>ESAMI RADIOGRAFICI</t>
  </si>
  <si>
    <t>ABBATTIMENTO E ASPORTO PIANTE ABBATTUTE DAL FORTUNALE DEL 17 AGOSTO 2016</t>
  </si>
  <si>
    <t>SERVIZIO DI POSTALIZZAZIONE</t>
  </si>
  <si>
    <t>FORNITURA ADESIVI E MATERIALE GRAFICO</t>
  </si>
  <si>
    <t xml:space="preserve">ESAMI EMATOCHIMICI, INFETTIVOLOGICI E TOSSICOLOGICI ANNUALI  </t>
  </si>
  <si>
    <t>AGGIORNAMENTO ANTINCENDIO RAMON</t>
  </si>
  <si>
    <t>FORNITURA COPERCHI BIDONI ORGANICO</t>
  </si>
  <si>
    <t>FORNITURA COPERCHI 1700 CLEANING</t>
  </si>
  <si>
    <t>1. DULEVO INT. SPA; 2. FARID INDUSTRIE SPA; 3. TENAX INT. SRL ; 4. AEBI SCHMIDT ITALIA SRL; 5. LONGO EUROSERVICE SRL; 6. GILETTA SPA; 7. RAVO SPA.</t>
  </si>
  <si>
    <t>1. GILETTA SPA; 2. AEBI SCHMIDT ITALIA SRL; 3. FARID INDUSTRIE SPA.</t>
  </si>
  <si>
    <t>FORNITURA SACCHETTI PLA GIALLI</t>
  </si>
  <si>
    <t>MANUTENZIONE/RIPARAZIONE ATTREZZATURE PER COMPATTAZIONE RIFIUTI SOLIDI URBANI</t>
  </si>
  <si>
    <t>MANUTENZIONE PROGRAMMATA IMPIANTI COMBUSTIONE BIOGAS DISCARICA</t>
  </si>
  <si>
    <t>ACQUISTO DVD FILM DOCUMENTARIO "PORDENONE UNA CITTÀ"</t>
  </si>
  <si>
    <t>ADESIVI VETRO</t>
  </si>
  <si>
    <t>RIPARAZIONE GUASTI IMPIANTI LINEE ELETTRICHE C/O DISCARICA E ALTRI SITI AZIENDALI</t>
  </si>
  <si>
    <t>FORNITURA CANCELLERIA UFFICIO</t>
  </si>
  <si>
    <t>SERVIZI SMALTIMENTO/RECUPERO RIFIUTI URBANI PERICOLOSI</t>
  </si>
  <si>
    <t>MENUTENZIONE SPAZZATRICI ELETTRICHE</t>
  </si>
  <si>
    <t>FORNITURA SOFTWARE R3 TREES PORDENONE</t>
  </si>
  <si>
    <t>FORNITURA PC</t>
  </si>
  <si>
    <t>MANUTENZIONE HARDWARE ECHO BASIC</t>
  </si>
  <si>
    <t>FORNITURA MATERIALI PACCIAMANTI</t>
  </si>
  <si>
    <t>FORNITURA ADESIVI A BARRE BIDONI UND</t>
  </si>
  <si>
    <t>RECUPERO SMALTIMENTO INERTI E RIPRISTINO AVVALLAMENTO</t>
  </si>
  <si>
    <t>FORNITURA SEGNALETICA CANTIERI STRADALI</t>
  </si>
  <si>
    <t>ASSISTENZA E SUPPORTO SOFTWARE</t>
  </si>
  <si>
    <t>FORNITURA PEZZI DI RICAMBIO E MANODOPERA</t>
  </si>
  <si>
    <t>FORNITURA CARICA BATTERIE AVVIATORE</t>
  </si>
  <si>
    <t>FORNITURA UNITÀ IDRAULICA</t>
  </si>
  <si>
    <t>FORNITURA MATERIALE D'UFFICIO CANCELLERIA</t>
  </si>
  <si>
    <t>ACQUISTO SOFTWARE CONTABILITÀ</t>
  </si>
  <si>
    <t>FORNITURA BAGNO CHIMICO</t>
  </si>
  <si>
    <t>ATTIVITÀ DI SMALTIMENTO RIFIUTI URBANI NON PERICOLOSI DERIVANTI DALLO SPAZZAMENTO STRADALE</t>
  </si>
  <si>
    <t>FORNITURA SERRATURE GRAVITAZIONALI PER  BIDONI E CASSONETTI MOD. SUDHAUS</t>
  </si>
  <si>
    <t>FORNITURA SERBATORIO SEDE</t>
  </si>
  <si>
    <t>PRELIEVI E ANALISI ACQUE C/O DISCARICA</t>
  </si>
  <si>
    <t>PROGETTO IMPIANTO ELETTRICO PER OTTENIMENTO DIRI</t>
  </si>
  <si>
    <t>MANUTENZIONE MEZZI ATTI ALLA RACCOLTA RIFIUTI</t>
  </si>
  <si>
    <t>MANUTENZIONE IMPIANTO ELETTRICO VEICOLI</t>
  </si>
  <si>
    <t>FORNITURA PEZZI DI RICAMBIO E MANUTENZIONE VEICOLI (TAGLIANDI)</t>
  </si>
  <si>
    <t>MANUTENZIONE SISTEMI DI INIEZIONE VEICOLI</t>
  </si>
  <si>
    <t>MANUTENZIONE E MANODOPERA SPAZZATRICI</t>
  </si>
  <si>
    <t>MANUTENZIONE/RIPARAZIONI IMPIANTI IRRIGAZIONE C/O AIUOLE COMUNE PORDENONE</t>
  </si>
  <si>
    <t>MANUTENZIONE PRESSO ROSETO MIRA</t>
  </si>
  <si>
    <t>FORNITURA BIGLIETTI DA VISITA E STAMPATI PER UFFICIO</t>
  </si>
  <si>
    <t>FORNITURA TERRICCIO PER FIORITURE ANNUALI</t>
  </si>
  <si>
    <t>FORNITURA PIATTO TAGLIO PER TRATTORINO</t>
  </si>
  <si>
    <t>ELETTROPOMPA SOMMERSA CON CORPO IN ACCIAIO, MOD. DIVER 75 MONOFASE</t>
  </si>
  <si>
    <t>FORNITURA SERRATURE GRAVITAZIONALI PER  BIDONI E CASSONETTI MOD. FRANZEN</t>
  </si>
  <si>
    <t>SERVIZIO TRADUZIONE OPUSCOLI RACCOLTA DIFFERENZIATA PORDENONE</t>
  </si>
  <si>
    <t>FORNITURA GASOLIO RISCALDAMENTO</t>
  </si>
  <si>
    <t>FORNITURA E NOLEGGIO HARDWARE</t>
  </si>
  <si>
    <t>BONIFICA LASTRE AMIANTO</t>
  </si>
  <si>
    <t>FORNITURA/MANUTENZIONE PRESIDI ANTINCENDIO SEDI GEA</t>
  </si>
  <si>
    <t>SERVIZIO DI CONTROLLO NOTTURNO DELLE SEDI GEA</t>
  </si>
  <si>
    <t xml:space="preserve">ELETTROMOTORE C/O LAVAGGIO </t>
  </si>
  <si>
    <t xml:space="preserve">STAMPA ADESIVI </t>
  </si>
  <si>
    <t>LAVORI DI ADEGUAMENTO CENTRO DI RACCOLTA PORDENONE</t>
  </si>
  <si>
    <t>PREVENZIONE INCENDI AUTORIMESSA VIA FORNACE -CPI</t>
  </si>
  <si>
    <t>MANUTENZIONE SOFFIATORI</t>
  </si>
  <si>
    <t>CORSI FORMAZIONE GRU SU AUTOCARRO, TRATTORE AGRICOLO FORESTALE, ESCAVATORE IDRAULICO/CARICATORE FRONTALE/TERNA</t>
  </si>
  <si>
    <t>MANUTENZIONE AIUOLE FIORITE, GIARDINI E FIORIERE</t>
  </si>
  <si>
    <t>FORNITURA DISERBANTE</t>
  </si>
  <si>
    <t>CORSO PER PREPOSTI PRESSO CONFINDUSTRIA TREVISO - BAGOLIN</t>
  </si>
  <si>
    <t>CORSO SICUREZZA FORMAZIONE GEN. LAVORATORI E SPECIFICA PER IMPIEGATI - BISCONTIN</t>
  </si>
  <si>
    <t>NUOVA CAMPAGNA PROMOZIONALE VIDEO PAPU</t>
  </si>
  <si>
    <t>PARTECIPAZIONE FIERA B COME BIMBO</t>
  </si>
  <si>
    <t>FORNITURA CARTELLONISTICA DISCARICA</t>
  </si>
  <si>
    <t>TRATTAMENTI FITOSANITARI</t>
  </si>
  <si>
    <t>INCARICO ERPICATURE</t>
  </si>
  <si>
    <t>INCARICO SFALCIO ROSETO</t>
  </si>
  <si>
    <t>FORNITURA ROLL UP</t>
  </si>
  <si>
    <t>FORNITURA CARBURANTE</t>
  </si>
  <si>
    <t>FORNITURA BIDONI E COPERCHI VARIE VOLUMETRIE</t>
  </si>
  <si>
    <t>FORNITURA ADESIVI CATARINFRANGENTI</t>
  </si>
  <si>
    <t>ELETTROPOMPA SOMMERSA DISCARICA</t>
  </si>
  <si>
    <t>REDAZIONE REGISTRO ESPOSTI</t>
  </si>
  <si>
    <t>IDEAZIONE CAMPAGNA PUBBLICITARIA</t>
  </si>
  <si>
    <t>FORNITURA ARTICOLI DA GIARDINAGGIO</t>
  </si>
  <si>
    <t>SERVIZIO DI POSTA CERTIFICATA, RACCOMANDATA E SERVIZI ACCESSORI</t>
  </si>
  <si>
    <t>UTILIZZO IMMAGINE DELL'ATLETA TROST ALESSIA PER CAMPAGNA PUBBLICITARIA AMBIENTE</t>
  </si>
  <si>
    <t>SERVIZIO STAMPA E AFFISIONE POSTER CAMPAGNA PUBBLCITARIA AMBIENTE</t>
  </si>
  <si>
    <t>SFLACIO AREE COIN TRINCIATURA</t>
  </si>
  <si>
    <t>RIPARAZIONE STAZIONE METEO C/O DISCARICA</t>
  </si>
  <si>
    <t>FORNITURA DI DUE PIEZOMETRI</t>
  </si>
  <si>
    <t>MANUTENZIONE ORD E STRAORD IMPIANTI ELETTRICI</t>
  </si>
  <si>
    <t>PUBBLICAZIONE INSERTO GEA SU TABLOID GIORNATA MONDIALE TERRA</t>
  </si>
  <si>
    <t>PUBBLICITÀ SEAT PAGINE GIALLE ANNUALE</t>
  </si>
  <si>
    <t>RIQUALIFICAZIONE AIUOLA VIA MUSILE PORDENONE</t>
  </si>
  <si>
    <t>PROVE TRAZIONE ALBERI PRESSO AREE DEL COMUNE DI PORDENONE</t>
  </si>
  <si>
    <t>INCARICO ANALISI SCARICO ACQUE</t>
  </si>
  <si>
    <t>ACQUISTO CHIUSINI IN CALCESTRUZZO</t>
  </si>
  <si>
    <t>PRECOLLAUDI MEZZI AZIENDALI</t>
  </si>
  <si>
    <t>UTILIZZO IMMAGINE DELL'ATLETA DANIELE MOLMENTI PER CAMPAGNA PUBBLICITARIA AMBIENTE</t>
  </si>
  <si>
    <t>FORNITURA PRODOTTI FITOSANITARI BIOLOGICI</t>
  </si>
  <si>
    <t>ACQUISTO FREATIMETRO</t>
  </si>
  <si>
    <t>MANUTENZIONE TORCIA DISCARICA</t>
  </si>
  <si>
    <t>FORNITURA PEZZI DI RICAMBIO CASSONETTI 3200 LT</t>
  </si>
  <si>
    <t>FORNITURA FOTO ALTA RISOLUZIONE TROST</t>
  </si>
  <si>
    <t>LAVAGGIO BIDONI VETRO PN RIP CRDS</t>
  </si>
  <si>
    <t>FORNITURA PRODOTTI DETERGENTI CONTENITORI</t>
  </si>
  <si>
    <t>MANUTENZIONE SPAZZATRICI ELETTRICHE/RICAMBI</t>
  </si>
  <si>
    <t>MANUTENZIONE RIPARAZIONE MOTORI DIESEL</t>
  </si>
  <si>
    <t>MANUTENZIONE IMPIANTI CONDIZIONAMENTO</t>
  </si>
  <si>
    <t>INTEGRAZIONE PRODOTTI PRIMO SOCCORSO E ANTINCENDIO</t>
  </si>
  <si>
    <t>MANUTENZIONE/RIPARAZIONE SISTEMI ALIMENTAZIONE GASOLIO</t>
  </si>
  <si>
    <t>MANUTENZIONE STRAORDINARIA IMPIANTI ELETTRICI</t>
  </si>
  <si>
    <t>RIPARAZIONE URGENTE CAMPANE INTERRATE</t>
  </si>
  <si>
    <t>FORMITURA PRODOTTI FITOSANITARI</t>
  </si>
  <si>
    <t>STAMPA ADESIVI OGANICO/VERDE</t>
  </si>
  <si>
    <t>RIMOZIONE ETERNIT ABBANDONATO</t>
  </si>
  <si>
    <t>RIPARAZIONE MEZZI DIESEL</t>
  </si>
  <si>
    <t>MANUTENZIONE BRACCIO FALCIA TRATTORE</t>
  </si>
  <si>
    <t>FORNITURA CISTERNA IN POLIETILENE</t>
  </si>
  <si>
    <t>FORNITURA BULLONERIA E VITI</t>
  </si>
  <si>
    <t>STAMPA TOVAGLIETTE ECOFESTE 2015</t>
  </si>
  <si>
    <t>ABBATTIMENTI E E POTATURE FITOSANITARIE</t>
  </si>
  <si>
    <t>ATTIVITÀ EXTRA: CANONE ASSISTENZA SERVER FARM, NOLEGGIO 3 BLACKBOX, FORMAZIONE SOFTWARE, FORNITURA BADGE_SISTEMA INFORMATIZZATO GESTIONE AMBIENTALE</t>
  </si>
  <si>
    <t>FORNITURA IMPIANTO IRRIGAZIONE CENTRO GLORIA LANZA</t>
  </si>
  <si>
    <t>RIPARAZIONE SPAZZATRICI</t>
  </si>
  <si>
    <t>ESECUZIONE ANALISI CHIMICHE</t>
  </si>
  <si>
    <t>SMALTIMENTO RIFIUTI (CARTA BRUCIATA)</t>
  </si>
  <si>
    <t>FORNITURA SACCHI CESTINI</t>
  </si>
  <si>
    <t>FORNITURA MATERIALE PER REINTEGRO CASSETTE PRONTO SOCCORSO</t>
  </si>
  <si>
    <t>LAVAGGIO BIDONI UMIDO PN  CRDS</t>
  </si>
  <si>
    <t>PRELIEVI E ESAMI EMATOCHIMICI</t>
  </si>
  <si>
    <t>POTATURE E ABBATTIMENTI CASTELLO DI TORRE</t>
  </si>
  <si>
    <t>ACQUISTO MATERIALE BIODEGRADABILE (STOVIGLIE ETC)</t>
  </si>
  <si>
    <t>POTATURE ACACIE VIA CORTINA</t>
  </si>
  <si>
    <t>ABBATTIMENTI PIOPPI PARCO REGHENA</t>
  </si>
  <si>
    <t>ABBATTIMENTI ROBINIE PARCO VIA MURRI/VIA GEMELLI</t>
  </si>
  <si>
    <t>POTATURE E ABBATTIMENTI BAGOLARI VIA MONTEREALE</t>
  </si>
  <si>
    <t>FORNITURA GOMMA SBR PER CASSONETTI</t>
  </si>
  <si>
    <t>PROGRAMMAZIONE PUBBLICITARIA SPOT RACCOLTA DIFFERENZIATA</t>
  </si>
  <si>
    <t>ACQUISTO AUTOCARRO ATTREZZATO PER TRASPORTO RIFIUTI</t>
  </si>
  <si>
    <t>RIPARAZIONE MOTORI E/O SISTEMI DI ALIMENTAZIONE A VEICOLI MERCEDES BENZ E ALTRI VEICOLI DIVERSI DA IVECO</t>
  </si>
  <si>
    <t>ABBATTIMENTO PLATANI C/O BASSURA CASTELLO DI TORRE</t>
  </si>
  <si>
    <t>INSERZIONE PUBBLICITARIA SU IL POPOLO</t>
  </si>
  <si>
    <t>PROIEZIONE MATERIALE DI COMUNICAZIONE CINEMAZERO</t>
  </si>
  <si>
    <t>FORNITURA SACCHETTI IN POLIETILENE</t>
  </si>
  <si>
    <t>SMALTIMENTO RIFIUTI 200201</t>
  </si>
  <si>
    <t>PROVE GEOTECNICHE</t>
  </si>
  <si>
    <t>MANUTENZIONE FILTRI GASOLIO E RIPRISTINO IMPIANTO VEICOLI A GASOLIO</t>
  </si>
  <si>
    <t>SMALTIMENTO VAGLIO IMPIANTO LAVAGGIO</t>
  </si>
  <si>
    <t>RICOSTRUZIONE ALBERO TRASMISSIONE MERCEDES ECONIC</t>
  </si>
  <si>
    <t>RIFACIMENTO PEDANA E VERNICIATURA, VETRO ANGOLARE MERCEDES DV983EM</t>
  </si>
  <si>
    <t>SISTEMAZIONE GHIAINO AREA ESTERNA E INTERNA ECOCENTRO PORDENONE</t>
  </si>
  <si>
    <t xml:space="preserve">FORNITURA E STAMPA BUSTE </t>
  </si>
  <si>
    <t>INTEGRAZIONE STAMPA ADESIVI</t>
  </si>
  <si>
    <t>FORMAZIONE VALUTAZIONE MOVARISK</t>
  </si>
  <si>
    <t>CERTIFICATO PREVENZIONE INCENDI</t>
  </si>
  <si>
    <t>AUDIT SISTEMA INTEGRATO QUALITÀ AMBIENTE E SICUREZZA</t>
  </si>
  <si>
    <t>STAMPA E FORNITURA PANNELLI "CAMPIONI NELLO SPORT" PER SEDE</t>
  </si>
  <si>
    <t>MANUTENZIONE COMPRESSORE OFFICINA</t>
  </si>
  <si>
    <t>ANALISI CARATTERIZZAZIONE CER 200303</t>
  </si>
  <si>
    <t>FORNITURA CHIAVI PASSPARTOUT</t>
  </si>
  <si>
    <t>MODIFICA SOFTWARE PER PREDISPOSIZIONE DISTRETTI</t>
  </si>
  <si>
    <t>FORNITURA CHIAVI CIFRATE CASSONETTI</t>
  </si>
  <si>
    <t>FORNITURA BIDONI 120 LT CON TRANSPONDER UHF</t>
  </si>
  <si>
    <t>AUDIT CICLO TRIENNALE ISO 14001 - 9001</t>
  </si>
  <si>
    <t>ACQUISTO  PIAGGIO PORTER</t>
  </si>
  <si>
    <t>FORNITURA CESTINI MILANO</t>
  </si>
  <si>
    <t>RIPRISTINO BASSURA CASTELLO DI TORRE</t>
  </si>
  <si>
    <t>ABBATTIMENTO POTATURE PARCOI AREA PAM</t>
  </si>
  <si>
    <t>FORNITURA LETTORI UHF</t>
  </si>
  <si>
    <t>CONTROLLO LUCI EMERGENZA SEDE AMMINISTRATIVA</t>
  </si>
  <si>
    <t>MANUTENZIONE PULIZIA 7 POZZI PIEZOMETRICI DISCARICA</t>
  </si>
  <si>
    <t>ASPORTO RIFIUTI ACQUE LAVAGGIO MEZZI AZIENDALI</t>
  </si>
  <si>
    <t>POTATURA E ABBATTIMENTI PRESSO LARGO CERVIGNANO</t>
  </si>
  <si>
    <t>ANALISI ACQUE DI SCARICO PRESSO  IMPIANTO LAVAGGIO VIA NUOVA DI CORVA</t>
  </si>
  <si>
    <t>LAVORI DI RICOSTRUZIONE CILINDRO E FLANGIA CILINDRO APRICOPERCHI MEZZI OPERATORI</t>
  </si>
  <si>
    <t>RIPARAZIONE MEZZO FENDT 311</t>
  </si>
  <si>
    <t>LAVORI DI RIPARAZIONE E SOSTITUZIONE RICAMBISTICA MEZZI OPERATIVI</t>
  </si>
  <si>
    <t>MANUTENZIONE IMPIANTI IRRIGAZIONE</t>
  </si>
  <si>
    <t>INCARICO ACCERTAMENTO SEDIME DI PROPRIETÀ GEA IN VIA LUCIANO SAVIO 22 A PORDENONE</t>
  </si>
  <si>
    <t>STAMPA LETTERE E BUSTE E IMBUSTAMENTO</t>
  </si>
  <si>
    <t xml:space="preserve">UTILIZZO SALA CONVEGNI </t>
  </si>
  <si>
    <t>REALIZZAZIONE SERATE INFORMATIVE SETTEMBRE/OTTOBRE 2015</t>
  </si>
  <si>
    <t>FORMAZIONE CONDUZIONE CARRELLI</t>
  </si>
  <si>
    <t>CORSO AGGIORNAMENTO RLS</t>
  </si>
  <si>
    <t>INTERVENTO MANUTENZIONE VEICOLO TRATTRICE AGRICOLA</t>
  </si>
  <si>
    <t>LAVORI DI MANUTENZIONE/RIPARAZIONE FABBRICATI AZIENDALI</t>
  </si>
  <si>
    <t>DISTRIBUZIONE LETTERE ZONA NORD</t>
  </si>
  <si>
    <t>LAVORI DI RIPARAZIONE CASSONI SCARRABILI RIFIUTI</t>
  </si>
  <si>
    <t>STAMPA CALENDARI/VOLANTINI ZONA NORD PORDENONE</t>
  </si>
  <si>
    <t>ANALISI CHIMICHE DISCARICA VALLE</t>
  </si>
  <si>
    <t>RIMOZIONE RIFIUTI ABBANDONATI (ETERNIT)</t>
  </si>
  <si>
    <t>MANUTENZIONE ANNUALE DELLA CALDAIA DI VIA FORNACE - PN</t>
  </si>
  <si>
    <t>TRIVELLAZIONE CEPPAIE</t>
  </si>
  <si>
    <t>ACQUISTO SACCONO ONU 13H3Y</t>
  </si>
  <si>
    <t>AGGIORNAMENTO DATI E SISTEMAZIONE LAY OUT ECOCALENDARI</t>
  </si>
  <si>
    <t>FORNITURA PRODOTTI DETERGENTI E USO OFFICINA</t>
  </si>
  <si>
    <t>FORNITURA MATERIALE INFORMATICO (CHIAVETTA USB ETC.)</t>
  </si>
  <si>
    <t>MANUTENZIONE ORDINARIA E VERIFICHE FULMINAZIONI</t>
  </si>
  <si>
    <t>MANUTENZIONE MEZZI AZIENDALI</t>
  </si>
  <si>
    <t>FORNITURA BACHECHE AZIENDALI</t>
  </si>
  <si>
    <t>AGGIORNAMENTO CORSO RSPP</t>
  </si>
  <si>
    <t>RICAMBI VEICOLI</t>
  </si>
  <si>
    <t>GESTIONE RIFIUTI AGRICOLI</t>
  </si>
  <si>
    <t>SMALTIMENTO RIFIUTI OFFICINA</t>
  </si>
  <si>
    <t>PULIZIA NAPO E OLIVIE STRADALI</t>
  </si>
  <si>
    <t>RICAMBISTICA MEZZI</t>
  </si>
  <si>
    <t>RIPARAZIONE LETTORE ID ONE</t>
  </si>
  <si>
    <t>LAVORI PREPARAZIONE AIUOLE VIA FONTANE PN</t>
  </si>
  <si>
    <t>RIPARAZIONE MEZZO OPERATIVO</t>
  </si>
  <si>
    <t>MANUTENZIONE CENTRALE TERMICA E "TERZO RESPONSABILE"</t>
  </si>
  <si>
    <t>SMALTIMENTO RIFIUTI SPAZZAMENTO</t>
  </si>
  <si>
    <t>PATENTINO FITOSANITARIO PER ACQUISTO AGROFARMACI</t>
  </si>
  <si>
    <t>FORMAZIONE AGGIORNAMENTO PRIMO SOCCORSO</t>
  </si>
  <si>
    <t xml:space="preserve">FORNITURA BADGE </t>
  </si>
  <si>
    <t xml:space="preserve">COLLAUDO STATICO PER SEDE </t>
  </si>
  <si>
    <t>FORNITURA CONTENITORI  POLIPROPILENE ALVEOLARE</t>
  </si>
  <si>
    <t>ANALISI TECNICA PROGETTO ESEC. CHIUSURA DISCARICA</t>
  </si>
  <si>
    <t>FORNITURA RICAMBISTICA MEZZI</t>
  </si>
  <si>
    <t>FORNITURA PANNELLI INFORMATIVI CENTRO DI RACCOLTA</t>
  </si>
  <si>
    <t>RIPARAZIONE N. 2 CASSONI SCARRABILI</t>
  </si>
  <si>
    <t>IMPORTAZIONE DATI UTENTI/UTENZE CORDENONS E ROVEREDO IN PIANO</t>
  </si>
  <si>
    <t>DISTRIBUZIONE ECOCALENDARI 2016</t>
  </si>
  <si>
    <t>STAMPA ECOCALENDARI 2016</t>
  </si>
  <si>
    <t>AGGIORNAMENTO FORMAZIONE ANTINCENDIO</t>
  </si>
  <si>
    <t>RINNOVO VERIFICA PERIODICA (DM 82/2000)</t>
  </si>
  <si>
    <t>FORNITURA PASTIGLIE FRENI E ALZACRISTALLI ELETTRICI</t>
  </si>
  <si>
    <t>FORNITURA ABBIGLIAMENTO LAVORO</t>
  </si>
  <si>
    <t>FORNITURA TERRICCIO</t>
  </si>
  <si>
    <t>DIAGNOSI ENERGETICA</t>
  </si>
  <si>
    <t>RIPARAZIONE PALA DISCARICA</t>
  </si>
  <si>
    <t>RIPRISTINO URGENTE MANUFATTI C/O DISCARICA ED ECOCENTRO</t>
  </si>
  <si>
    <t>INTERVENTO MANUTENZIONE SOFTWARE PRESENZE</t>
  </si>
  <si>
    <t>POTATURA ROSETO MIRA C/O PARCO GALVANI</t>
  </si>
  <si>
    <t>SFALCIO AREE CON TRINCIATURA</t>
  </si>
  <si>
    <t>NOLEGGIO CARRELLO ELEVATORE</t>
  </si>
  <si>
    <t>MANUTENZIONE CANNELLO</t>
  </si>
  <si>
    <t>SACCHI MUMA CORDENONS</t>
  </si>
  <si>
    <t>FORNITURA E MESSA A DIMORA ALBERI IN AREE VERDI E VIALI COMUNALI</t>
  </si>
  <si>
    <t>STUDIO IDROGEOLOGICO DISCARICA</t>
  </si>
  <si>
    <t>RIPARAZIONE ATTREZZATURE SPECIALMENTE ALLESTITE</t>
  </si>
  <si>
    <t>RIPARAZIONE MEZZO</t>
  </si>
  <si>
    <t>REALIZZAZIONE STELO CILINDRO PER AUTOMEZZO</t>
  </si>
  <si>
    <t>PUBBLICAZIONE MV SELEZIONE PERSONALE (OPERATORE 3B)</t>
  </si>
  <si>
    <t>NOLEGGIO PIATTAFORME AUTOCARRATE</t>
  </si>
  <si>
    <t>INTERVENTO C/O CENTRO RACCOLTA-UNITÀ LOCALE VIA NUOVA DI CORVA - COLLEGAMENTO ELETTRICO</t>
  </si>
  <si>
    <t>RIPARAZIONE MEZZO DN979EM</t>
  </si>
  <si>
    <t>MANUTENZIONE CILINDRO CARRELLO MEZZO BX010MM</t>
  </si>
  <si>
    <t>REALIZZAZIONE DISPOSITIVI ANTINCENDI PRESSO CDR PORDENONE</t>
  </si>
  <si>
    <t>INSTALLAZIONE ADESIVI SU MEZZI AZIENDALI</t>
  </si>
  <si>
    <t>FORNITURA "PROVA PER VERIFICA RESA KM" PNEUMATICI</t>
  </si>
  <si>
    <t>MANUTENZIONE PARCO LAGHETTI RORAI</t>
  </si>
  <si>
    <t xml:space="preserve">INSERZIONE PUBBLICITARIA - AUGURI - SU IL GAZZETTINO </t>
  </si>
  <si>
    <t>INSERZIONE PUBBLICITARIA PER IL 2016  SU IL POPOLO</t>
  </si>
  <si>
    <t>FORNITURA CUSTODIE LETTORI IDONE</t>
  </si>
  <si>
    <t>PROVE DI STABILITÀ CEDRO DI VIA BERSAGLIERE PN</t>
  </si>
  <si>
    <t>POLIZZE RISCHI DIVERSI</t>
  </si>
  <si>
    <t>FORNITURA DPI VARI E ATTREZZI VERDE</t>
  </si>
  <si>
    <t>MANUTENZIONE COMPRESSORI</t>
  </si>
  <si>
    <t>SERVIZIO MANUTENZIONE SU VEICOLI AZIENDALI</t>
  </si>
  <si>
    <t>INCARICO APERTURA E CHIUSURA PARCHI A PORDENONE</t>
  </si>
  <si>
    <t xml:space="preserve">OPERE PRELIMINARI DI SISTEMAZIONE ESTERNA DEL SITO DI VIA SAVIO PORDENONE 1° LOTTO </t>
  </si>
  <si>
    <t>LAVORI DI REALIZZAZIONE DI UNA NUOVA STRUTTURA PER IL RICOVERO DEI MEZZI D’OPERA E COMPLETAMENTO DEL SITO OPERATIVO DI VIA SAVIO PORDENONE – 2° LOTTO</t>
  </si>
  <si>
    <t>IMPORTO AGGIUDICATO (lordo oneri di sicurezza/netto IVA)</t>
  </si>
  <si>
    <t>2016/LT/U/665</t>
  </si>
  <si>
    <t>2016/LT/U/682</t>
  </si>
  <si>
    <t>2016/LT/U/684</t>
  </si>
  <si>
    <t>2016/LT/U/689</t>
  </si>
  <si>
    <t>2016/LT/U/690</t>
  </si>
  <si>
    <t>2016/LT/U/691</t>
  </si>
  <si>
    <t>2016/LT/U/702</t>
  </si>
  <si>
    <t>2016/LT/U/703</t>
  </si>
  <si>
    <t>2016/LT/U/717</t>
  </si>
  <si>
    <t>2016/LT/U/720</t>
  </si>
  <si>
    <t>2016/LT/U/722</t>
  </si>
  <si>
    <t>2016/LT/U/727</t>
  </si>
  <si>
    <t>2016/LT/U/736</t>
  </si>
  <si>
    <t>2016/LT/U/737</t>
  </si>
  <si>
    <t>2016/LT/U/743</t>
  </si>
  <si>
    <t>2016/LT/U/754</t>
  </si>
  <si>
    <t>2016/LT/U/761</t>
  </si>
  <si>
    <t>2016/LT/U/764</t>
  </si>
  <si>
    <t>2016/LT/U/765</t>
  </si>
  <si>
    <t>2016/LT/U/770</t>
  </si>
  <si>
    <t>2016/LT/U/772</t>
  </si>
  <si>
    <t>2016/LT/U/778</t>
  </si>
  <si>
    <t>2016/LT/U/792</t>
  </si>
  <si>
    <t xml:space="preserve">ZD41B0F949 </t>
  </si>
  <si>
    <t>Z241B159FA</t>
  </si>
  <si>
    <t xml:space="preserve">Z741B24B2A </t>
  </si>
  <si>
    <t xml:space="preserve">Z2E1B24410 </t>
  </si>
  <si>
    <t>ZF51B244C1</t>
  </si>
  <si>
    <t xml:space="preserve">ZAB1B2F7D8 </t>
  </si>
  <si>
    <t>Z081B2F808</t>
  </si>
  <si>
    <t>Z4D1B3BF09</t>
  </si>
  <si>
    <t>Z321B3CE4F</t>
  </si>
  <si>
    <t>ZE11B3C2A6</t>
  </si>
  <si>
    <t>Z411B42F7F</t>
  </si>
  <si>
    <t>Z011B4AF5B</t>
  </si>
  <si>
    <t xml:space="preserve">Z0B1B4B017 </t>
  </si>
  <si>
    <t xml:space="preserve">ZDA1B4F59C </t>
  </si>
  <si>
    <t xml:space="preserve">Z401B59AFB </t>
  </si>
  <si>
    <t xml:space="preserve">Z731B5B86A </t>
  </si>
  <si>
    <t xml:space="preserve">ZB61B5D34C </t>
  </si>
  <si>
    <t>ZE21B5DA41</t>
  </si>
  <si>
    <t xml:space="preserve">Z4D1B655D5 </t>
  </si>
  <si>
    <t xml:space="preserve">Z681B7719A </t>
  </si>
  <si>
    <t xml:space="preserve">Z841B70574 </t>
  </si>
  <si>
    <t>ZAE1B1493F</t>
  </si>
  <si>
    <t>MAGGIOLI EDITORE</t>
  </si>
  <si>
    <t>POLICLINICO S. GIORGIO</t>
  </si>
  <si>
    <t>ANTONIOLLI</t>
  </si>
  <si>
    <t>STUDIO GEOL. TOPOG. MANZONI</t>
  </si>
  <si>
    <t xml:space="preserve">OFFICE SOLUTIONS </t>
  </si>
  <si>
    <t xml:space="preserve">ISPEF </t>
  </si>
  <si>
    <t>LA SORGENTE</t>
  </si>
  <si>
    <t>ROVERE DANIELA</t>
  </si>
  <si>
    <t>LP snc</t>
  </si>
  <si>
    <t>SINCROMIA SRL</t>
  </si>
  <si>
    <t>LAVASECCO AGOS SNC</t>
  </si>
  <si>
    <t>FAIP</t>
  </si>
  <si>
    <t>INDAGINE DI MERCATO</t>
  </si>
  <si>
    <t>1. GRAFICHE SCARPIS; 2. SINCROMIA; 3. GRAFICHE GEMMA; 4. TIPOGRAFIA SARTOR.</t>
  </si>
  <si>
    <t>DEL MISTRO GIACOBBE SRL</t>
  </si>
  <si>
    <t>VISITA ORTOPEDICA</t>
  </si>
  <si>
    <t>MANUTENZIONE RIPARAZIONE ATTREZZATURE RD</t>
  </si>
  <si>
    <t>IMPIANTO IRRIGAZIONE PROGETTO AIUOLE PIAZZA RISORGIMENTO</t>
  </si>
  <si>
    <t xml:space="preserve">FORNITURA E POSA LAMINA CORTEN E TAPPETO ERBOSO PROGETTO PIAZZA RISORGIMENTO </t>
  </si>
  <si>
    <t>NOLEGGIO FULL SERVICE COMPATTATORE VETRO</t>
  </si>
  <si>
    <t>GESTIONE PMC DISCARICA</t>
  </si>
  <si>
    <t>ANALISI CLASSIFICAZIONE RIFIUTO DA SPAZZAMENTO STRADE</t>
  </si>
  <si>
    <t>IMPLEMENTAZIONE SOFTWARE AREA MANUTENZIONE</t>
  </si>
  <si>
    <t>FORNITURA E ASSISTENZA PRODOTTI INFORMATICI</t>
  </si>
  <si>
    <t>ISTANZA INSERIMENTO C/O ALBO GESTORI AMBIENTALI MEZZO COMPATTATORE FB026JN CAT. 1</t>
  </si>
  <si>
    <t xml:space="preserve">ANALISI CLASSIFICAZIONE RIFIUTO COSTITUITO DA LEGNO RD </t>
  </si>
  <si>
    <t>MOVIMENTAZIONE CASSONETTI</t>
  </si>
  <si>
    <t>REALIZZAZIONE IMPIANTO IRRIGAZIONE SEDE VIA SAVIO</t>
  </si>
  <si>
    <t>FORNITURA TERRICCIO SPECIFICO STERILE</t>
  </si>
  <si>
    <t>FORNITURA BORDURA IN FERRO PER GIARDINO NUOVA SEDE</t>
  </si>
  <si>
    <t xml:space="preserve">RINNOVO ANNUALE GARANZIA FINANZIARIA PER L’ISCRIZIONE ALL’ALBO AUTOTRASPORTATORI DI COSE C/TERZI </t>
  </si>
  <si>
    <t>REALIZZAZIONE IMPIANTO FOTOVOLTAICO DA 19.20 KWP SEDE</t>
  </si>
  <si>
    <t>STAMPA E RESTYLING ECOCALENDARI 2017</t>
  </si>
  <si>
    <t>LAVAGGIO DPI ANTITAGLIO (N 12 CAPI)</t>
  </si>
  <si>
    <t xml:space="preserve">FORNITURA E MESSA A DIMORA ESSENZE ARBOREE LARGO SAN GIOVANNI </t>
  </si>
  <si>
    <t>MATERIALI PER OFFICINA</t>
  </si>
  <si>
    <t>NOLEGGIO PIATTAFORMA AEREA</t>
  </si>
  <si>
    <t>2016/LT/U/793</t>
  </si>
  <si>
    <t>2016/LT/U/794</t>
  </si>
  <si>
    <t>2016/LT/U/808</t>
  </si>
  <si>
    <t>2016/LT/U/817</t>
  </si>
  <si>
    <t>2016/LT/U/820</t>
  </si>
  <si>
    <t>2016/LT/U/821</t>
  </si>
  <si>
    <t>2016/LT/U/822</t>
  </si>
  <si>
    <t>2016/LT/U/823</t>
  </si>
  <si>
    <t>2016/LT/U/829</t>
  </si>
  <si>
    <t>2016/LT/U/844</t>
  </si>
  <si>
    <t>2016/LT/U/845</t>
  </si>
  <si>
    <t>2016/LT/U/846</t>
  </si>
  <si>
    <t>2016/LT/U/851</t>
  </si>
  <si>
    <t>2016/LT/U/853</t>
  </si>
  <si>
    <t>2016/LT/U/862</t>
  </si>
  <si>
    <t>2016/LT/U/863</t>
  </si>
  <si>
    <t>2016/LT/U/872</t>
  </si>
  <si>
    <t xml:space="preserve">PUNTO CONTABILE </t>
  </si>
  <si>
    <t>REGISTER</t>
  </si>
  <si>
    <t>AUREA PROFESSIONAL</t>
  </si>
  <si>
    <t>ABATE DINO</t>
  </si>
  <si>
    <t>OFFICINA FABBRILE ZILLE PIO</t>
  </si>
  <si>
    <t>COLLINI SISTEMI</t>
  </si>
  <si>
    <t>LUCE VIVA SRL</t>
  </si>
  <si>
    <t xml:space="preserve">ZF01B7A8E3 </t>
  </si>
  <si>
    <t xml:space="preserve">Z201B7ABA7 </t>
  </si>
  <si>
    <t>Z701B8893B</t>
  </si>
  <si>
    <t xml:space="preserve">Z791B90441 </t>
  </si>
  <si>
    <t xml:space="preserve">ZEC1B970B5 </t>
  </si>
  <si>
    <t xml:space="preserve">Z841B9711C </t>
  </si>
  <si>
    <t xml:space="preserve">Z4F1B97188 </t>
  </si>
  <si>
    <t xml:space="preserve">ZF41B971E2 </t>
  </si>
  <si>
    <t xml:space="preserve">Z0A1BA2BDA </t>
  </si>
  <si>
    <t xml:space="preserve">Z9C1BC56EE </t>
  </si>
  <si>
    <t>Z521BC5989</t>
  </si>
  <si>
    <t xml:space="preserve">ZF91BC5C63 </t>
  </si>
  <si>
    <t xml:space="preserve">Z861BCC4B2 </t>
  </si>
  <si>
    <t xml:space="preserve">ZB91BCE221 </t>
  </si>
  <si>
    <t>Z521BD0FE7</t>
  </si>
  <si>
    <t xml:space="preserve">ZD61BE55B3 </t>
  </si>
  <si>
    <t>ZD81BE6201</t>
  </si>
  <si>
    <t xml:space="preserve">FORNITURA SERRATURE GRAVITAZIONALI FRANZEN </t>
  </si>
  <si>
    <t xml:space="preserve">FORNITURA E POSA IN OPERA DI TUBOLARE LINEA VITA SEDE GEA </t>
  </si>
  <si>
    <t xml:space="preserve">SMALTIMENTO RIFIUTI SPAZZAMENTO STRADALE 20.03.03  </t>
  </si>
  <si>
    <t xml:space="preserve">CANONE SERVER FARM 2016 ANTHEA SIA  </t>
  </si>
  <si>
    <t>ACQUISTO NUOVO HOSTING LINUS PER SITO - BACKUP AUTOMATICO</t>
  </si>
  <si>
    <t xml:space="preserve">AUDIT INTERNO SISTEMA DI GESTIONE INTEGRATO  </t>
  </si>
  <si>
    <t xml:space="preserve">TRASFERIMENTO DATI E FILE SITO WEB SU NUOVO HOSTING LINUS PER BACK UP AUTOMATICO  </t>
  </si>
  <si>
    <t>INCARICO PRESENTAZIONE ISTANZE DI INSERIMENTO AJA035  PRESSO ALBO GESTORI RIFIUTI TS 1C SPAZZAMENTO</t>
  </si>
  <si>
    <t>STUDIO IMPATTO ACUSTICO NUOVA SEDE</t>
  </si>
  <si>
    <t>DISTRIBUZIONE ECOCALENDARI 2017</t>
  </si>
  <si>
    <t>FORMAZIONE PLE FACCHIN FULVIO</t>
  </si>
  <si>
    <t>FORNITURE 20 STAFFE CASSONETTI VERDE</t>
  </si>
  <si>
    <t>FORNITURA DPI (CALZATURE, MASCHERE OCCHIALI ETC.)</t>
  </si>
  <si>
    <t>FORNITURA SISTEMA PROFILGATE</t>
  </si>
  <si>
    <t>SISTEMA ILLUMINAZIONE ELETTRICA SEDE GEA</t>
  </si>
  <si>
    <t>2016/LT/U/873</t>
  </si>
  <si>
    <t>2016/LT/U/874</t>
  </si>
  <si>
    <t>2016/LT/U/875</t>
  </si>
  <si>
    <t>2016/LT/U/879</t>
  </si>
  <si>
    <t>2016/LT/U/880</t>
  </si>
  <si>
    <t>2016/LT/U/882</t>
  </si>
  <si>
    <t>2016/LT/U/891</t>
  </si>
  <si>
    <t>2016/LT/U/895</t>
  </si>
  <si>
    <t>2016/LT/U/896</t>
  </si>
  <si>
    <t>2016/LT/U/901</t>
  </si>
  <si>
    <t>2016/LT/U/902</t>
  </si>
  <si>
    <t>2016/LT/U/903</t>
  </si>
  <si>
    <t>2016/LT/U/906</t>
  </si>
  <si>
    <t>2016/LT/U/910</t>
  </si>
  <si>
    <t>2016/LT/U/911</t>
  </si>
  <si>
    <t>2016/LT/U/912</t>
  </si>
  <si>
    <t>2016/LT/U/913</t>
  </si>
  <si>
    <t>2016/LT/U/918</t>
  </si>
  <si>
    <t>2016/LT/U/923</t>
  </si>
  <si>
    <t>2016/LT/U/932</t>
  </si>
  <si>
    <t>2016/LT/U/941</t>
  </si>
  <si>
    <t>2016/LT/U/942</t>
  </si>
  <si>
    <t>2016/LT/U/943</t>
  </si>
  <si>
    <t>2016/LT/U/944</t>
  </si>
  <si>
    <t>2016/LT/U/945</t>
  </si>
  <si>
    <t>2016/LT/U/952</t>
  </si>
  <si>
    <t>2016/LT/U/953</t>
  </si>
  <si>
    <t>2016/LT/U/954</t>
  </si>
  <si>
    <t>2016/LT/U/962</t>
  </si>
  <si>
    <t>Z831BE763C</t>
  </si>
  <si>
    <t>ZA21BE76BF</t>
  </si>
  <si>
    <t>Z431BEBE35</t>
  </si>
  <si>
    <t xml:space="preserve">Z8D1BF1EA1 </t>
  </si>
  <si>
    <t xml:space="preserve">Z2A1BF1F66 </t>
  </si>
  <si>
    <t xml:space="preserve">Z6E1BF2014 </t>
  </si>
  <si>
    <t xml:space="preserve">Z9F1BF74DC </t>
  </si>
  <si>
    <t xml:space="preserve">Z551BFC100 </t>
  </si>
  <si>
    <t xml:space="preserve">Z971BFC124 </t>
  </si>
  <si>
    <t xml:space="preserve">ZC31C0544E </t>
  </si>
  <si>
    <t xml:space="preserve">Z601C05513 </t>
  </si>
  <si>
    <t xml:space="preserve">ZA11C055ED </t>
  </si>
  <si>
    <t xml:space="preserve">Z661C0A521 </t>
  </si>
  <si>
    <t xml:space="preserve">Z471C14760 </t>
  </si>
  <si>
    <t xml:space="preserve">Z531C14E88 </t>
  </si>
  <si>
    <t xml:space="preserve">ZEA1C14F08 </t>
  </si>
  <si>
    <t>Z281C14FB0</t>
  </si>
  <si>
    <t>68437118F8</t>
  </si>
  <si>
    <t xml:space="preserve">ZA21C1E444 </t>
  </si>
  <si>
    <t xml:space="preserve">Z021C21F1C </t>
  </si>
  <si>
    <t xml:space="preserve">Z311C2C9A2 </t>
  </si>
  <si>
    <t xml:space="preserve">ZDD1C2F703 </t>
  </si>
  <si>
    <t xml:space="preserve">ZC91C2F781 </t>
  </si>
  <si>
    <t>Z981C32B02</t>
  </si>
  <si>
    <t xml:space="preserve">Z6D1C32B2F </t>
  </si>
  <si>
    <t xml:space="preserve">ZF61C3CE97 </t>
  </si>
  <si>
    <t xml:space="preserve">ZC51C3E0C2 </t>
  </si>
  <si>
    <t xml:space="preserve">Z3E1C3E1A1 </t>
  </si>
  <si>
    <t xml:space="preserve">ZB61C433FA </t>
  </si>
  <si>
    <t>SNUA</t>
  </si>
  <si>
    <t>FRIULANA COSTRUZIONI</t>
  </si>
  <si>
    <t>SECURE IT</t>
  </si>
  <si>
    <t>INASSET SRL</t>
  </si>
  <si>
    <t>EUROSERRE ITALIA SRL</t>
  </si>
  <si>
    <t>BIERRE SRL</t>
  </si>
  <si>
    <t>MATTIUSSI ECOLOGIA</t>
  </si>
  <si>
    <t>FANTAMBIENTE</t>
  </si>
  <si>
    <t>BURIMEC</t>
  </si>
  <si>
    <t>FANTIN SRL</t>
  </si>
  <si>
    <t>AZ. AGRICOLA LA CAMPANELLA</t>
  </si>
  <si>
    <t>PADANA AUTOATTREZZATURE SAS</t>
  </si>
  <si>
    <t>COFEAL SRL</t>
  </si>
  <si>
    <t>MORO</t>
  </si>
  <si>
    <t>MARCOLIN</t>
  </si>
  <si>
    <t>FABRICI ASSOCIATI</t>
  </si>
  <si>
    <t>MANZONI &amp; C.</t>
  </si>
  <si>
    <t>SERVIZIO RITIRO E RICONDIZIONAMENTO GIOCATTOLI</t>
  </si>
  <si>
    <t>RACCOLTA E SMALTIMENTO RIFIUTI ABBANDONATI CORDENONS</t>
  </si>
  <si>
    <t>RACCOLTA E SMALTIMENTO RIFIUTI ABBANDONATI A BASE DI CEMENTO AMIANTO</t>
  </si>
  <si>
    <t>FORNITURA IMPIANTO ALLARME SEDE GEA VIA SAVIO</t>
  </si>
  <si>
    <t>SERVIZIO DI ACCESSO IN FIBRA OTTICA DEDICATA C/O SEDE GEA VIA SAVIO</t>
  </si>
  <si>
    <t>SERVIZIO RIPARAZIONE TELAI</t>
  </si>
  <si>
    <t>FORNITURA N. 2 SERRE</t>
  </si>
  <si>
    <t>FORNITURA N. 4 ZERBINI</t>
  </si>
  <si>
    <t xml:space="preserve">STAMPA BUSTE PERSONALIZZATE CON FINESTRA </t>
  </si>
  <si>
    <t>CORSO DI FORMAZIONE NORMATIVA SUI DIRIGENTI PER LA SICUREZZA</t>
  </si>
  <si>
    <t>FORNITURA SERRATURE GRAVITAZIONALI E CHIAVI</t>
  </si>
  <si>
    <t>VERIFICA PERIODICA TARATURA PESA MEZZI</t>
  </si>
  <si>
    <t>FORNITURA ARMADIETTI</t>
  </si>
  <si>
    <t>FORNITURA ROSE ANTICHE</t>
  </si>
  <si>
    <t>POTATURA ROSETO MIRA</t>
  </si>
  <si>
    <t>RITIRO E MESSA A DIMORA ROSE ANTICHE ROSETO MIRA</t>
  </si>
  <si>
    <t>FORNITURA E POSA IN OPERA 1 SOLLEVATORE IDRAULICO (PONTE) E 6 SOLLEVATORI A COLONNA MOBILE NUOVI DI FABBRICA</t>
  </si>
  <si>
    <t>FORNITURA E POSA SCULTURE VERDI</t>
  </si>
  <si>
    <t>FORNITURA BANCALI VERDE</t>
  </si>
  <si>
    <t>FORNITURA STAGIONALI E ARBUSTI</t>
  </si>
  <si>
    <t>FORNITURA E POSA IN OPERA SISTEMA CONTROLLO ACCESSI</t>
  </si>
  <si>
    <t>F-SECURE</t>
  </si>
  <si>
    <t>LAVORI CONTROLLO IMPIANTO AVC E IMPIANTO ELETTRICO, LAVACASSONETTI AM323AR</t>
  </si>
  <si>
    <t>FORNITURA COPERTURA IN PVC</t>
  </si>
  <si>
    <t>SERVIZIO DI ACCATASTAMENTO NUOVA SEDE AZIENDALE</t>
  </si>
  <si>
    <t>INSERZIONE PUBBLICITARIA E TRASMISSIONE TELEVISIVA</t>
  </si>
  <si>
    <t>INSERZIONE AUGURI NATALIZI 2016</t>
  </si>
  <si>
    <t>INTERVENTO SU ALLARME MAGAZZINO VIA FORNACE PER MALFUNZIONAMENTO</t>
  </si>
  <si>
    <t>1. INASSET SRL; 2. TELECOM SPA.</t>
  </si>
  <si>
    <t>FORNITURA CISTERNA OLIO VEGETALE</t>
  </si>
  <si>
    <t>1. MATTIUSSI ECOLOGIA; 2. BEASS.</t>
  </si>
  <si>
    <t>1. BERTOROTTA SRL; 2. OMER SPA; 3. PESCI ATTREZZATURE SRL; 4. RAVAGLIOLI SPA; 5. PADANA AUTOATTREZZATURE SAS; 6. FALC SRL; 7. UMBERTO GENOVESE SRL.</t>
  </si>
  <si>
    <t>1. BERTOROTTA SRL; 2. OMER SPA; 3. PESCI ATTREZZATURE SRL; 4. PADANA AUTOATTREZZATURE SAS; 5. UMBERTO GENOVESE SRL.</t>
  </si>
  <si>
    <t>1. MATTIUSSI ECOLOGIA; 2. BEASS; 3. CARVEL SRL.</t>
  </si>
  <si>
    <t>2016/LT/U/970</t>
  </si>
  <si>
    <t>2016/LT/U/972</t>
  </si>
  <si>
    <t>2016/LT/U/976</t>
  </si>
  <si>
    <t>2016/LT/U/980</t>
  </si>
  <si>
    <t>2016/LT/U/984</t>
  </si>
  <si>
    <t>2016/LT/U/987</t>
  </si>
  <si>
    <t>2016/LT/U/988</t>
  </si>
  <si>
    <t>2016/LT/U/989</t>
  </si>
  <si>
    <t>2016/LT/U/995</t>
  </si>
  <si>
    <t>2016/LT/U/996</t>
  </si>
  <si>
    <t>2016/LT/U/1002</t>
  </si>
  <si>
    <t>2016/LT/U/1003</t>
  </si>
  <si>
    <t>2016/LT/U/1009</t>
  </si>
  <si>
    <t>2016/LT/U/1012</t>
  </si>
  <si>
    <t>2016/LT/U/1013</t>
  </si>
  <si>
    <t>2016/LT/U/1014</t>
  </si>
  <si>
    <t>2016/LT/U/1015</t>
  </si>
  <si>
    <t>2016/LT/U/1018</t>
  </si>
  <si>
    <t>2016/LT/U/1021</t>
  </si>
  <si>
    <t>2016/LT/U/1023</t>
  </si>
  <si>
    <t>2016/LT/U/1026</t>
  </si>
  <si>
    <t>2016/LT/U/1027</t>
  </si>
  <si>
    <t>2016/LT/U/1028</t>
  </si>
  <si>
    <t>2016/LT/U/1032</t>
  </si>
  <si>
    <t>2016/LT/U/1033</t>
  </si>
  <si>
    <t>2016/LT/U/1034</t>
  </si>
  <si>
    <t>2016/LT/U/1035</t>
  </si>
  <si>
    <t>2016/LT/U/1036</t>
  </si>
  <si>
    <t>2016/LT/U/1037</t>
  </si>
  <si>
    <t>2016/LT/U/1039</t>
  </si>
  <si>
    <t>2016/LT/U/1040</t>
  </si>
  <si>
    <t>2016/LT/U/1041</t>
  </si>
  <si>
    <t>2016/LT/U/1042</t>
  </si>
  <si>
    <t xml:space="preserve">Z081C53601 </t>
  </si>
  <si>
    <t xml:space="preserve">ZF31C555F8 </t>
  </si>
  <si>
    <t xml:space="preserve">Z7F1C5B725 </t>
  </si>
  <si>
    <t xml:space="preserve">ZF91C63EFA </t>
  </si>
  <si>
    <t xml:space="preserve">ZD41C671CB </t>
  </si>
  <si>
    <t xml:space="preserve">Z561C6E1EC </t>
  </si>
  <si>
    <t xml:space="preserve">ZB21C6F0EA </t>
  </si>
  <si>
    <t>Z581C6F12B</t>
  </si>
  <si>
    <t xml:space="preserve">Z0E1C8130D </t>
  </si>
  <si>
    <t xml:space="preserve">ZAF1C8134E </t>
  </si>
  <si>
    <t xml:space="preserve">Z8A1C8C595 </t>
  </si>
  <si>
    <t xml:space="preserve">Z431C8C60E </t>
  </si>
  <si>
    <t xml:space="preserve">Z671C92CE7 </t>
  </si>
  <si>
    <t xml:space="preserve">ZB81C98277 </t>
  </si>
  <si>
    <t xml:space="preserve">ZE11C982BB </t>
  </si>
  <si>
    <t xml:space="preserve">Z921C98302 </t>
  </si>
  <si>
    <t xml:space="preserve">Z591C98355 </t>
  </si>
  <si>
    <t xml:space="preserve">Z331C9E105 </t>
  </si>
  <si>
    <t xml:space="preserve">Z621CA10FC </t>
  </si>
  <si>
    <t xml:space="preserve">Z181CA7F71 </t>
  </si>
  <si>
    <t xml:space="preserve">ZD41CAC7AF </t>
  </si>
  <si>
    <t xml:space="preserve">Z171CB3A71 </t>
  </si>
  <si>
    <t xml:space="preserve">Z281CB47D9 </t>
  </si>
  <si>
    <t xml:space="preserve">Z001CBC16E </t>
  </si>
  <si>
    <t xml:space="preserve">Z3B1CBC1A5 </t>
  </si>
  <si>
    <t xml:space="preserve">Z451CC0BEA </t>
  </si>
  <si>
    <t>ZF81CC0C1E</t>
  </si>
  <si>
    <t xml:space="preserve">Z0F1CC5986 </t>
  </si>
  <si>
    <t xml:space="preserve">ZF11CC59A6 </t>
  </si>
  <si>
    <t xml:space="preserve">Z971CC8606 </t>
  </si>
  <si>
    <t xml:space="preserve">Z561CC8627 </t>
  </si>
  <si>
    <t xml:space="preserve">Z691CC865F </t>
  </si>
  <si>
    <t>Z1F1CCA955</t>
  </si>
  <si>
    <t>R3GIS</t>
  </si>
  <si>
    <t>PASE MAURIZIO</t>
  </si>
  <si>
    <t>PUBLISTAR</t>
  </si>
  <si>
    <t>MYO</t>
  </si>
  <si>
    <t>PIEMME SPA</t>
  </si>
  <si>
    <t>FERRINOX SRL</t>
  </si>
  <si>
    <t>GASPERINA ARIANNA</t>
  </si>
  <si>
    <t>ARBORTECH</t>
  </si>
  <si>
    <t>IMPRESA POLESE</t>
  </si>
  <si>
    <t>GERMATRUCK SERVICE SRL</t>
  </si>
  <si>
    <t>SECURITAS</t>
  </si>
  <si>
    <t>TECNODIESEL</t>
  </si>
  <si>
    <t>AFFIDAMENTO AGGIORNAMENTO RLS</t>
  </si>
  <si>
    <t>POLIZZE ASSICURATIVE INFORTUNI RCT RCO _ANNO 2017</t>
  </si>
  <si>
    <t>POLIZZE ASSICURATIVE RISCHI DIVERSI _ANNO 2017</t>
  </si>
  <si>
    <t xml:space="preserve">REALIZZAZIONE LINEA FIBRA OTTICA C/O SEDE </t>
  </si>
  <si>
    <t>REALIZZAZIONE LINEA COLLEGAMENTO SERVIZIO ANTINTRUSIONE C/O SEDE</t>
  </si>
  <si>
    <t>SERVIZIO SMONTAGGIO, TRASPORTO E RIMONTAGGIO DI MOBILI, SEDUTE E MATERIALE VARIO</t>
  </si>
  <si>
    <t>FORNITURA MOBILI PER UFFICIO</t>
  </si>
  <si>
    <t>ACQUISTO SPAZIO PUBBLICITARIO SU SETTIMANALE IL POPOLO</t>
  </si>
  <si>
    <t>FORNITURA E POSA IN OPERA IMPIANTO DI IRRIGAZIONE LARGO SAN GIOVANNI</t>
  </si>
  <si>
    <t>FORNITURA ARREDO VERDE AIUOLE LARGO SAN GIOVANNI</t>
  </si>
  <si>
    <t>SEMINA AREE EXTRA C/O SEDE AZIENDALE - INVASO E INGRESSO</t>
  </si>
  <si>
    <t>FORNITURA CANCELLERIA</t>
  </si>
  <si>
    <t>FORNITURA SACCHETTI IN POLIETILENE MUMA CORDENONS</t>
  </si>
  <si>
    <t>ASSISTENZA SOFTWARE PRESENZE</t>
  </si>
  <si>
    <t xml:space="preserve">NOLEGGIO PIATTAFORMA AEREA (H 20-21.25) - ANNO 2017 </t>
  </si>
  <si>
    <t>FORNITURA PANNELLO PER MASCHERARE ISOLA ECOLOGICA</t>
  </si>
  <si>
    <t>INCARICO ASPORTO SMALTIMENTO PLATANI C/O BASSURA CASTELLO TORRE</t>
  </si>
  <si>
    <t>INCARICO ABBATTIMENTO PLATANI C/O BASSURA CASTELLO TORRE</t>
  </si>
  <si>
    <t>INCARICO PER LA REALIZZAZIONE DI OPERE EDILI NUOVE SERRE</t>
  </si>
  <si>
    <t>INCARICO PER LA REALIZZAZIONE DI OPERE EDILI PIAZZOLA MESSA IN RISERVA</t>
  </si>
  <si>
    <t xml:space="preserve">CONTROLLO E SISTEMAZIONE IMPIANTO ALIMENTAZIONE GPL CANDELE MEZZO EL095GA </t>
  </si>
  <si>
    <t>APERTURA E CHIUSURA PARCHI 1° TRIEMSTRE 2017</t>
  </si>
  <si>
    <t>FORNITURA E POSA IN OPERA PIANTE VIA MATTEOTTI E ALTRE AREE</t>
  </si>
  <si>
    <t>MANUTENZIONE MECCANICA MOTORE DEL MEZZO EC810RR</t>
  </si>
  <si>
    <t>RIFACIMENTO TERMINALI DI MT IN CABINA DI TRASFORMAZIONE DEL SITO DI VIA SAVIO</t>
  </si>
  <si>
    <t>NOLEGGIO PIATTAFORME AEREE DICEMBRE 2016</t>
  </si>
  <si>
    <t>FORNITURA CANCELLI E PENSILINA</t>
  </si>
  <si>
    <t>MANUTENZIONE ANNUALE PER SOFTWARE R3TREES FULL ANNO 2017</t>
  </si>
  <si>
    <t>FORNITURA LASTRE, SECCHIO E IMBUTO</t>
  </si>
  <si>
    <t xml:space="preserve">PULINDUSTRIALE SRL </t>
  </si>
  <si>
    <t>ENGYCALOR SRL</t>
  </si>
  <si>
    <t xml:space="preserve">1. AMS SPA; 2. B&amp;G ECOLYNE SRL; 3. BTE SPA; 4. FARID SPA; 5. POR.CELLI SRL </t>
  </si>
  <si>
    <t>1. B&amp;G ECOLYNE SRL; 2. BTE SPA</t>
  </si>
  <si>
    <t>B&amp;G ECOLYNE SRL</t>
  </si>
  <si>
    <t>1. COOP NONCELLO; 2. LA SORGENTE; 3. L'ACERO ROSSO; 4. CIF &amp; ZAF; 5. FVG SERVIZI COOPERATIVA SOCIALE ONLUS; 6. IRENE 300 COOPERATIVA SOCIALE; 7. LA MARGHERITA COOPERATIVA SOCIALE; 8. LAVORIAMO INSIEME COOPERATIVA SOCIALE; 9. NASCENTE COOPERATIVA SOCIALE; 10. NEMESI COOPERATIVA SOCIALE; 11. OLTRE COOPERATVIA SOCIALE; 12. OPERA COOPERATIVA SOCIALE; 13. SOLIDARIETÀ COOPERATIVA SOCIALE.</t>
  </si>
  <si>
    <t>COOP NONELLO (FLORCENTER IL GUADO)</t>
  </si>
  <si>
    <t>1. COOP NONCELLO; 2. LA SORGENTE; 3. GE.CO; 4. KARPOS.</t>
  </si>
  <si>
    <t>2017/LT/U/6</t>
  </si>
  <si>
    <t>2017/LT/U/7</t>
  </si>
  <si>
    <t>2017/LT/U/10</t>
  </si>
  <si>
    <t>2017/LT/U/11</t>
  </si>
  <si>
    <t>2017/LT/U/17</t>
  </si>
  <si>
    <t>2017/LT/U/18</t>
  </si>
  <si>
    <t>2017/LT/U/19</t>
  </si>
  <si>
    <t>2017/LT/U/20</t>
  </si>
  <si>
    <t>2017/LT/U/21</t>
  </si>
  <si>
    <t>2017/LT/U/22</t>
  </si>
  <si>
    <t>2017/LT/U/23</t>
  </si>
  <si>
    <t>2017/LT/U/24</t>
  </si>
  <si>
    <t>2017/LT/U/25</t>
  </si>
  <si>
    <t>2017/LT/U/26</t>
  </si>
  <si>
    <t>2017/LT/U/27</t>
  </si>
  <si>
    <t>2017/LT/U/28</t>
  </si>
  <si>
    <t>2017/LT/U/29</t>
  </si>
  <si>
    <t>2017/LT/U/31</t>
  </si>
  <si>
    <t>2017/LT/U/34</t>
  </si>
  <si>
    <t>2017/LT/U/35</t>
  </si>
  <si>
    <t>2017/LT/U/36</t>
  </si>
  <si>
    <t>2017/LT/U/37</t>
  </si>
  <si>
    <t>2017/LT/U/38</t>
  </si>
  <si>
    <t>2017/LT/U/40</t>
  </si>
  <si>
    <t>2017/LT/U/46</t>
  </si>
  <si>
    <t>2017/LT/U/47</t>
  </si>
  <si>
    <t>2017/LT/U/48</t>
  </si>
  <si>
    <t>2017/LT/U/52</t>
  </si>
  <si>
    <t>2017/LT/U/53</t>
  </si>
  <si>
    <t>2017/LT/U/60</t>
  </si>
  <si>
    <t>2017/LT/U/61</t>
  </si>
  <si>
    <t>2017/LT/U/62</t>
  </si>
  <si>
    <t>2017/LT/U/63</t>
  </si>
  <si>
    <t>2017/LT/U/67</t>
  </si>
  <si>
    <t>2017/LT/U/75</t>
  </si>
  <si>
    <t>2017/LT/U/79</t>
  </si>
  <si>
    <t>2017/LT/U/82</t>
  </si>
  <si>
    <t>2017/LT/U/85</t>
  </si>
  <si>
    <t>2017/LT/U/92</t>
  </si>
  <si>
    <t>Z971CD50FB</t>
  </si>
  <si>
    <t>ZDA1CD5A37</t>
  </si>
  <si>
    <t>ZC11CD6CF8</t>
  </si>
  <si>
    <t>Z9D1CD6D12</t>
  </si>
  <si>
    <t>Z231CD850E</t>
  </si>
  <si>
    <t>ZA01CD8569</t>
  </si>
  <si>
    <t>Z101CD85D1</t>
  </si>
  <si>
    <t>Z651CD862D</t>
  </si>
  <si>
    <t>Z7C1CD867E</t>
  </si>
  <si>
    <t>Z4E1CD86D7</t>
  </si>
  <si>
    <t>Z531CD8735</t>
  </si>
  <si>
    <t>Z041CD877C</t>
  </si>
  <si>
    <t>ZE01CD88EF</t>
  </si>
  <si>
    <t>Z2C1CD8971</t>
  </si>
  <si>
    <t>Z901CD89EC</t>
  </si>
  <si>
    <t>Z831CD8B52</t>
  </si>
  <si>
    <t>ZB81CD8BE1</t>
  </si>
  <si>
    <t>Z311CE3178</t>
  </si>
  <si>
    <t>Z791CE71FA</t>
  </si>
  <si>
    <t>Z471CE723A</t>
  </si>
  <si>
    <t>Z641CE732E</t>
  </si>
  <si>
    <t>ZB51CE7371</t>
  </si>
  <si>
    <t>ZC11CE73BC</t>
  </si>
  <si>
    <t>Z491CE7D8D</t>
  </si>
  <si>
    <t>694731300E</t>
  </si>
  <si>
    <t>69480532B8</t>
  </si>
  <si>
    <t>ZDF1CF9828</t>
  </si>
  <si>
    <t>Z541CF98EE</t>
  </si>
  <si>
    <t>ZC21CFC062</t>
  </si>
  <si>
    <t>Z8B1CFEB68</t>
  </si>
  <si>
    <t>ZD51CFF87D</t>
  </si>
  <si>
    <t>ZC41CFFBC0</t>
  </si>
  <si>
    <t>ZA11D0A5BE</t>
  </si>
  <si>
    <t>ZCD1D0FE14</t>
  </si>
  <si>
    <t>Z6D1D18CB8</t>
  </si>
  <si>
    <t>Z241D1E01E</t>
  </si>
  <si>
    <t xml:space="preserve">ZA41D1DD5C </t>
  </si>
  <si>
    <t>Z631D2580C</t>
  </si>
  <si>
    <t>DE LUCA SERVIZI SRL</t>
  </si>
  <si>
    <t>DE POL VANNI</t>
  </si>
  <si>
    <t>SINCROMIA</t>
  </si>
  <si>
    <t>MARVER SRL</t>
  </si>
  <si>
    <t xml:space="preserve">TERRAVERDE </t>
  </si>
  <si>
    <t>MORETTO G. &amp; C. SNC</t>
  </si>
  <si>
    <t>TECNODIESEL SRL</t>
  </si>
  <si>
    <t>LAA ALTO ADIGE</t>
  </si>
  <si>
    <t>BECCARO SRL</t>
  </si>
  <si>
    <t>STUDIO VENOS</t>
  </si>
  <si>
    <t>UNIPART</t>
  </si>
  <si>
    <t>TOP SERVICE</t>
  </si>
  <si>
    <t>EURONEWS</t>
  </si>
  <si>
    <t>FANTIN</t>
  </si>
  <si>
    <t>AVV. ZANETTI CRISTINA</t>
  </si>
  <si>
    <t xml:space="preserve">CRM </t>
  </si>
  <si>
    <t>EDIZIONI AMBIENTE</t>
  </si>
  <si>
    <t>PUNTO CONTABILE SRL</t>
  </si>
  <si>
    <t>CAMOL GIOVANNI</t>
  </si>
  <si>
    <t>ACHAB GROUP</t>
  </si>
  <si>
    <t>Fornitura gasolio da riscaldamento</t>
  </si>
  <si>
    <t>Servizio amministrazione del personale anno 2017</t>
  </si>
  <si>
    <t>Ristampa Ecocalendario 2017 - Roveredo in Piano</t>
  </si>
  <si>
    <t>Servizio di postalizzazione</t>
  </si>
  <si>
    <t>Trattamento e recupero rifiuti verdi compostabili</t>
  </si>
  <si>
    <t>Trattamento e recupero rifiuti spazzamento stradale</t>
  </si>
  <si>
    <t>Smaltimento rifiuti da spazzamento stradle</t>
  </si>
  <si>
    <t>Smaltimento rifiuti inerti</t>
  </si>
  <si>
    <t>Riparazione motori diesel veicoli</t>
  </si>
  <si>
    <t>Prelievi e analisi chimiche PMC discarica</t>
  </si>
  <si>
    <t>Trasporto e smaltimento rifiuti urbani pericolosi</t>
  </si>
  <si>
    <t>Fornitura materiali per officina veicoli</t>
  </si>
  <si>
    <t>Riparazione motori veicoli</t>
  </si>
  <si>
    <t>Servizio di noleggio e lavaggio DPI</t>
  </si>
  <si>
    <t>Servizio di collaudo veicoli</t>
  </si>
  <si>
    <t>Servizio prenotazione collaudi e affini</t>
  </si>
  <si>
    <t>Servizio anno 2017 manutenzione hardware e software aziendale</t>
  </si>
  <si>
    <t>Bonifica amianto e pulizia area da rifiuti speciali non pericolosi Via della Tesa Pordenone</t>
  </si>
  <si>
    <t>Fornitura ricambi mezzi</t>
  </si>
  <si>
    <t>Fornitura DPI (guanti, calzature, maschere etc)</t>
  </si>
  <si>
    <t>Manutenzione presidi antincendi</t>
  </si>
  <si>
    <t>Servizio smaltimento rifiuti speciali urbani</t>
  </si>
  <si>
    <t>Inserzione pubblicitaria su rivista AGRIEST LAND 2017 - IL FRIULI</t>
  </si>
  <si>
    <t>Manutenzione e riparazione compattatori</t>
  </si>
  <si>
    <t>Fornitura arredamento uffici</t>
  </si>
  <si>
    <t>Manutenzione specialistica sistemi oliodinamici</t>
  </si>
  <si>
    <t>Fornitura gasolio per riscaldamento</t>
  </si>
  <si>
    <t>Licenza,mantenimento, aggiornamento e assistenza software - Anno 2017</t>
  </si>
  <si>
    <t>Fornitura materiale per cancelleria</t>
  </si>
  <si>
    <t>Raccolta deiezioni canine</t>
  </si>
  <si>
    <t>Manutenzione spazzatrici elettriche</t>
  </si>
  <si>
    <t>Fornitura e messa a dimora piante area via Buozzi e San Gregorio Pordenone</t>
  </si>
  <si>
    <t>Fornitura carburante metano</t>
  </si>
  <si>
    <t>Progetto gatti sostenibili</t>
  </si>
  <si>
    <t>Abbonamento anno 2017 Rifiuti Bollettino informazione normativa Pacchetto GX</t>
  </si>
  <si>
    <t>DEPARI</t>
  </si>
  <si>
    <t>NOLEGGIO PIATTAFORME AEREE AUTOCARRATE</t>
  </si>
  <si>
    <t>1. A&amp;M Allestimenti e Manutenzioni; 2. B&amp;G ECOLYNE SRL; 3. BTE SPA; 4. CM SRL; 5. MUZZIN MARCO SRL; 6. SALVADOR SRL</t>
  </si>
  <si>
    <t>X66180BB11</t>
  </si>
  <si>
    <t>X3E180BB12</t>
  </si>
  <si>
    <t xml:space="preserve">CORSO DI FORMAZIONE NORMATIVA SUI RIFIUTI E ANALISI DELLA GIURISPRUDENZA  </t>
  </si>
  <si>
    <t xml:space="preserve">XA11925B66  </t>
  </si>
  <si>
    <t xml:space="preserve">X9A1925B79 </t>
  </si>
  <si>
    <t>X9A1925B81</t>
  </si>
  <si>
    <t xml:space="preserve">SERVIZIO ASPORTO PERCOLATO </t>
  </si>
  <si>
    <t xml:space="preserve">SERVIZI TRIENNALE ON LINE APPALTI E CONTRATTI+PUBLIC UTILITIES </t>
  </si>
  <si>
    <t>ABBATTIMENTO ALBERATURE PRESSO AREE VERDI COMUNALI</t>
  </si>
  <si>
    <t>REALIZZAZIONE OPERA SCULTOREA IN LEGNO</t>
  </si>
  <si>
    <t>Manutenzione e riparazione motori diesel</t>
  </si>
  <si>
    <t>Manutenzione e riparazione spazzatrici stradali</t>
  </si>
  <si>
    <t>Assistenza legale in procedimenti civili</t>
  </si>
  <si>
    <t>TECNO CLEAN</t>
  </si>
  <si>
    <t>P.iva</t>
  </si>
  <si>
    <t>DPLVNN60S13A516O</t>
  </si>
  <si>
    <t>2017/LT/U/97</t>
  </si>
  <si>
    <t>2017/LT/U/102</t>
  </si>
  <si>
    <t>2017/LT/U/103</t>
  </si>
  <si>
    <t>2017/LT/U/105</t>
  </si>
  <si>
    <t>2017/LT/U/110</t>
  </si>
  <si>
    <t>2017/LT/U/112</t>
  </si>
  <si>
    <t>2017/LT/U/115</t>
  </si>
  <si>
    <t>2017/LT/U/123</t>
  </si>
  <si>
    <t>2017/LT/U/124</t>
  </si>
  <si>
    <t>2017/LT/U/129</t>
  </si>
  <si>
    <t>2017/LT/U/130</t>
  </si>
  <si>
    <t>2017/LT/U/131</t>
  </si>
  <si>
    <t>2017/LT/U/135</t>
  </si>
  <si>
    <t>2017/LT/U/136</t>
  </si>
  <si>
    <t>2017/LT/U/137</t>
  </si>
  <si>
    <t>2017/LT/U/140</t>
  </si>
  <si>
    <t>2017/LT/U/147</t>
  </si>
  <si>
    <t>2017/LT/U/149</t>
  </si>
  <si>
    <t>2017/LT/U/152</t>
  </si>
  <si>
    <t>2017/LT/U/169</t>
  </si>
  <si>
    <t>2017/LT/U/172</t>
  </si>
  <si>
    <t>2017/LT/U/176</t>
  </si>
  <si>
    <t>ZDF1D2B838</t>
  </si>
  <si>
    <t>ZF41D3396B</t>
  </si>
  <si>
    <t>Z7A1D33BD5</t>
  </si>
  <si>
    <t>Z111D35670</t>
  </si>
  <si>
    <t>Z881D3E25D</t>
  </si>
  <si>
    <t>Z121D455A1</t>
  </si>
  <si>
    <t xml:space="preserve">Z171D464B4 </t>
  </si>
  <si>
    <t xml:space="preserve">Z8F1D550FC </t>
  </si>
  <si>
    <t xml:space="preserve">Z0D1D5513E </t>
  </si>
  <si>
    <t xml:space="preserve">Z771D5B468 </t>
  </si>
  <si>
    <t xml:space="preserve">Z861D5B487 </t>
  </si>
  <si>
    <t>ZC81D5B4AB</t>
  </si>
  <si>
    <t>ZD41D6150C</t>
  </si>
  <si>
    <t>ZD21D6157D</t>
  </si>
  <si>
    <t>ZA01D615BD</t>
  </si>
  <si>
    <t xml:space="preserve">Z391D667CA </t>
  </si>
  <si>
    <t>Z591D6CF85</t>
  </si>
  <si>
    <t>Z501D714AB</t>
  </si>
  <si>
    <t xml:space="preserve">Z841D74114 </t>
  </si>
  <si>
    <t>ZDF1D86837</t>
  </si>
  <si>
    <t xml:space="preserve">Z011D876E5 </t>
  </si>
  <si>
    <t xml:space="preserve">Z4F1D8C7BA </t>
  </si>
  <si>
    <t>ZANETTI ERNESTO SNC</t>
  </si>
  <si>
    <t>MT ECOSERVICE</t>
  </si>
  <si>
    <t>TREVISAN SRL</t>
  </si>
  <si>
    <t>MKT SRL</t>
  </si>
  <si>
    <t>FLORICOLTURA DANIELA</t>
  </si>
  <si>
    <t>FARID INDUSTRIE SPA</t>
  </si>
  <si>
    <t>ITALIA ONLINE</t>
  </si>
  <si>
    <t>TEMPOVERDE</t>
  </si>
  <si>
    <t>FRIULANA COSTRUZIONI SRL</t>
  </si>
  <si>
    <t>CASAGRANDE DARIO</t>
  </si>
  <si>
    <t>H SERVICE SRL</t>
  </si>
  <si>
    <t>RUSSIAN LUBRIFICANTI SRL</t>
  </si>
  <si>
    <t>COOPNONCELLO</t>
  </si>
  <si>
    <t>VALVASSORI VITTORIO</t>
  </si>
  <si>
    <t>FONDAZ. OPERA SACRA FAMIGLIA</t>
  </si>
  <si>
    <t>OFFICE SOLUTION SISTEMI SRL</t>
  </si>
  <si>
    <t>COFF SNC</t>
  </si>
  <si>
    <t>01187330939</t>
  </si>
  <si>
    <t>01795370939</t>
  </si>
  <si>
    <t>11537330158</t>
  </si>
  <si>
    <t>01432860938</t>
  </si>
  <si>
    <t xml:space="preserve">06500530016 </t>
  </si>
  <si>
    <t xml:space="preserve">03970540963 </t>
  </si>
  <si>
    <t xml:space="preserve">00305330938 </t>
  </si>
  <si>
    <t xml:space="preserve">02101950307 </t>
  </si>
  <si>
    <t>CSGDRA47A12M089K</t>
  </si>
  <si>
    <t>09569221006</t>
  </si>
  <si>
    <t>01158150316</t>
  </si>
  <si>
    <t xml:space="preserve">04676630264 </t>
  </si>
  <si>
    <t>00437790934</t>
  </si>
  <si>
    <t>VLVVTR75R27G888C</t>
  </si>
  <si>
    <t>01329000937</t>
  </si>
  <si>
    <t>91079660931</t>
  </si>
  <si>
    <t>01813630934</t>
  </si>
  <si>
    <t>01278350937</t>
  </si>
  <si>
    <t>Servizio vigilanza 1° trimestre 2017</t>
  </si>
  <si>
    <t>Servizio manutezione spazzatrici</t>
  </si>
  <si>
    <t xml:space="preserve">Servizio di fatturazione elettronica e spedizione raccomandate/telegrammi - anno 2017  </t>
  </si>
  <si>
    <t xml:space="preserve">Presenza pubblicitaria su ITALIAONLINE-SEAT PAGINE GIALLE 2017 </t>
  </si>
  <si>
    <t xml:space="preserve">Fornitura vestiario antitaglio </t>
  </si>
  <si>
    <t>Fornitura ricambi specialistici di oleodinamica per mezzi dedicati alla raccolta rifiuti e spazzamento stradale</t>
  </si>
  <si>
    <t>Attività bonifica ambientali di rifiuti costituiti da cemento/amianto</t>
  </si>
  <si>
    <t>Recupero materiale plastico (imballaggi)</t>
  </si>
  <si>
    <t xml:space="preserve">Fornitura prodotti detergenti veicoli aziendali - Anno 2017 </t>
  </si>
  <si>
    <t>Fornitura prodotti per officina - Anno 2017</t>
  </si>
  <si>
    <t>Asporto rifiuti speciali e pericolosi depositati c/o magazzino comunale PN</t>
  </si>
  <si>
    <t>Pulizia servizi igienici Parchi S.Valentino - Galvani - Cimolai</t>
  </si>
  <si>
    <t>Lavori di livellamento aiuola ingresso e lato fiera e rimozione stemma</t>
  </si>
  <si>
    <t xml:space="preserve">Fornitura di rilevatore pioggia/vento </t>
  </si>
  <si>
    <t xml:space="preserve">Corso di formazione addetto impianti elettrici PES/PAV  </t>
  </si>
  <si>
    <t>Manutenzione all inclusive a costo copia multifunzione</t>
  </si>
  <si>
    <t>Fornitura adesivi inventario</t>
  </si>
  <si>
    <t>Fornitura annuale 1° semestre anno 2017</t>
  </si>
  <si>
    <t>Fornitura corteccia anno 2017</t>
  </si>
  <si>
    <t>1. AMS SPA; 2. AUTOBREN SRL; 3.CARRARO SPA; 4. ECOSOLUZIONI SRL; 5. FARID INDUSTRIE SPA; 6. LONGO EUROSERVICE SRL; 7. OMB TECHNOLOGY SRL; 8. TECNOINDUSTRIE MERLO SPA.</t>
  </si>
  <si>
    <t xml:space="preserve">1) AGROSYSTEM SRL C.F. 01436220931; 2) AMBIENTE VENETO SRL C.F. 03245020288; 3) CAMETAL CF 00040190308; 4) CASAGRANDE DARIO CF CSGDRA47A12M089K; 5) COOPERATIVA KARPOS CF 01500940935; 6) DE LUCA SERVIZI AMBIENTE SRL CF 04676630264; 7) DEPURA SRL CF 00435690300; 8) ERGOPLAST SRL CF 02216880308; 9) FRIUL JULIA APPALTI SRL CF 00994830305; 10)GEODESIA SRL CF 02112530304; 11) ISPEF SRL CF 01477630931; 12) LORENZON SRL CF 00182280933; 13)MARVER SRL CF 01569250937; 14) MORETTO SRL CF 01482240932; 15) NUOVA TECNOGEST SRL CF 02273190260; 16) PULINDUSTRIALE SRL CF 02282780267; 17)SAFOND MARTINI SRL CF 03219800269; 18) TESI SPA CF 03730870262; 19) VEOLIA SPA CF 03129770156. 
</t>
  </si>
  <si>
    <t>1. COFF SNC; 2. SERYMARK; 3. SINCROMIA.</t>
  </si>
  <si>
    <t>Fornitura e posa in opera sistema audio/video sala riunioni</t>
  </si>
  <si>
    <t xml:space="preserve">Servizi redazionali e tecnici sito web e social - Anno 2017  </t>
  </si>
  <si>
    <t>01488540939</t>
  </si>
  <si>
    <t>02750060309</t>
  </si>
  <si>
    <t>00389630930</t>
  </si>
  <si>
    <t>02063190413</t>
  </si>
  <si>
    <t>01323640936</t>
  </si>
  <si>
    <t>00423770932</t>
  </si>
  <si>
    <t>01328520935</t>
  </si>
  <si>
    <t>01500940935</t>
  </si>
  <si>
    <t>01183760261</t>
  </si>
  <si>
    <t>01276980933</t>
  </si>
  <si>
    <t>02456210265</t>
  </si>
  <si>
    <t>01310160930</t>
  </si>
  <si>
    <t>01591230931</t>
  </si>
  <si>
    <t>00093500932</t>
  </si>
  <si>
    <t>01208480937</t>
  </si>
  <si>
    <t>01592850935</t>
  </si>
  <si>
    <t>01477670937</t>
  </si>
  <si>
    <t>01769670306</t>
  </si>
  <si>
    <t>04676630264</t>
  </si>
  <si>
    <t>01248850933</t>
  </si>
  <si>
    <t>01403480930</t>
  </si>
  <si>
    <t>01495040550</t>
  </si>
  <si>
    <t>01482240932</t>
  </si>
  <si>
    <t>04101640268</t>
  </si>
  <si>
    <t>01507060935</t>
  </si>
  <si>
    <t>00062510938</t>
  </si>
  <si>
    <t>01492050214</t>
  </si>
  <si>
    <t>00357150937</t>
  </si>
  <si>
    <t>01248860932</t>
  </si>
  <si>
    <t>02112530304</t>
  </si>
  <si>
    <t>00423540939</t>
  </si>
  <si>
    <t>01152310932</t>
  </si>
  <si>
    <t>00994830305</t>
  </si>
  <si>
    <t>01433480934</t>
  </si>
  <si>
    <t>03730870262</t>
  </si>
  <si>
    <t>01569250937</t>
  </si>
  <si>
    <t>01722800933</t>
  </si>
  <si>
    <t>01721710935</t>
  </si>
  <si>
    <t xml:space="preserve">Fornitura toner kit </t>
  </si>
  <si>
    <t>Stampa bindelli pesa carta chimica</t>
  </si>
  <si>
    <t>Fornitura spazzole per macchine spazzatrici stradali</t>
  </si>
  <si>
    <t>Fornitura olii lubrificanti per officina - biennio 2017-2018</t>
  </si>
  <si>
    <t>Trasporto e posa di manto erboso</t>
  </si>
  <si>
    <t>Servizio di manutenzione impianti di irrigazione</t>
  </si>
  <si>
    <t>Fornitura Terriccio</t>
  </si>
  <si>
    <t>Spostamento macchine utensili officina</t>
  </si>
  <si>
    <t>Fornitura e posa in opera linea telefonica c/o via savio PN</t>
  </si>
  <si>
    <t xml:space="preserve">Fornitura segnalibri OrtoGiardini </t>
  </si>
  <si>
    <t>Manutenzione ordinaria roseto Mira 2017</t>
  </si>
  <si>
    <t>Fornitura e posa Impianto elettrico presso nuova sede via savio PN</t>
  </si>
  <si>
    <t>Fornitura converter rete fibra ottica e materiale rete dati e accessi nuova sede</t>
  </si>
  <si>
    <t>Manutenzione impianti elettrici discarica/CdR PN-CRDS-RIP - Anno 2017</t>
  </si>
  <si>
    <t>Spostamento scaffalature</t>
  </si>
  <si>
    <t>TIPOGRAFIA SARTOR SRL</t>
  </si>
  <si>
    <t>TECNOCLEAN SRL</t>
  </si>
  <si>
    <t>ARKADIA GARDEN DESIGN SAS</t>
  </si>
  <si>
    <t>L'IRRIGAZIONE DI BARISON ANDREA</t>
  </si>
  <si>
    <t>ELLERANI 1959 SRL</t>
  </si>
  <si>
    <t>BERNARDI BARBARA</t>
  </si>
  <si>
    <t>TELEGAMMA SAS</t>
  </si>
  <si>
    <t>ELETTROSYSTEM SRL</t>
  </si>
  <si>
    <t>METALSISTEM ITALIA SPA</t>
  </si>
  <si>
    <t>00074800939</t>
  </si>
  <si>
    <t xml:space="preserve">01328520935 </t>
  </si>
  <si>
    <t>01699580302</t>
  </si>
  <si>
    <t>02830900300</t>
  </si>
  <si>
    <t xml:space="preserve">BRSNDR70B25G888U </t>
  </si>
  <si>
    <t xml:space="preserve">01384250930 </t>
  </si>
  <si>
    <t xml:space="preserve">01739120937 </t>
  </si>
  <si>
    <t>01423450939</t>
  </si>
  <si>
    <t>CMMNDR64H13I403K</t>
  </si>
  <si>
    <t>01201380266</t>
  </si>
  <si>
    <t xml:space="preserve">01700950932 </t>
  </si>
  <si>
    <t xml:space="preserve">01898020225 </t>
  </si>
  <si>
    <t xml:space="preserve">ZB91D968A9 </t>
  </si>
  <si>
    <t xml:space="preserve">ZEC1D97472 </t>
  </si>
  <si>
    <t xml:space="preserve">ZA61D97C0D </t>
  </si>
  <si>
    <t xml:space="preserve">ZEA1D97BC0 </t>
  </si>
  <si>
    <t>ZAA1D9A263</t>
  </si>
  <si>
    <t xml:space="preserve">Z701D9A271 </t>
  </si>
  <si>
    <t xml:space="preserve">Z271DA82E7 </t>
  </si>
  <si>
    <t xml:space="preserve">Z901DA84BB </t>
  </si>
  <si>
    <t>Z6E1DADAAC</t>
  </si>
  <si>
    <t>ZE91DADD6E</t>
  </si>
  <si>
    <t xml:space="preserve">Z981DB27AF </t>
  </si>
  <si>
    <t>ZBE1DC1C42</t>
  </si>
  <si>
    <t>Z8E1DC1D0C</t>
  </si>
  <si>
    <t>Z521DC1E86</t>
  </si>
  <si>
    <t xml:space="preserve">Z191DC1ED9 </t>
  </si>
  <si>
    <t>2017/LT/U/184</t>
  </si>
  <si>
    <t>2017/LT/U/185</t>
  </si>
  <si>
    <t>2017/LT/U/186</t>
  </si>
  <si>
    <t>2017/LT/U/187</t>
  </si>
  <si>
    <t>2017/LT/U/189</t>
  </si>
  <si>
    <t>2017/LT/U/190</t>
  </si>
  <si>
    <t>2017/LT/U/194</t>
  </si>
  <si>
    <t>2017/LT/U/195</t>
  </si>
  <si>
    <t>2017/LT/U/200</t>
  </si>
  <si>
    <t>2017/LT/U/201</t>
  </si>
  <si>
    <t>2017/LT/U/206</t>
  </si>
  <si>
    <t>2017/LT/U/215</t>
  </si>
  <si>
    <t>2017/LT/U/217</t>
  </si>
  <si>
    <t>2017/LT/U/218</t>
  </si>
  <si>
    <t>2017/LT/U/219</t>
  </si>
  <si>
    <t>1. TECNOCLEAN SRL; 2. MUZZIN MARCO SEL; 3. TS GENERAL SERVICE SRL.</t>
  </si>
  <si>
    <t>1. AEBI SCHMIDT ITALIA SRL; 2. COSECO COSTRUZIONI ECOLOGICHE SRL; 3. FARID INDUSTRIE SPA; 4. MIOR SRL; 5. MT ECOSERVICE SRL; 6. MUZZIN MARCO SRL; 7. ROMAR SRL; 8. TECNOCLEAN SRL; 9. TS GENERAL SERVICE SRL.</t>
  </si>
  <si>
    <t xml:space="preserve">1. ALUCHEM SPA; 2. CHIURLO SRL; 3. LUBRISERVICE SRL; 4. RUSSIAN LUBRIFICANTI SRL; 5. MIOR SRL; 6. NILS SPA; 7. DE LUCA SERVIZI SRL; 8. UNIPART; 9. EMPORIO ROSSI. </t>
  </si>
  <si>
    <t>1. ALUCHEM SPA; 2. CHIURLO SRL; 3. LUBRISERVICE SRL; 4. RUSSIAN LUBRIFICANTI SRL; 5. MIOR SRL; 7. NILS SPA; 8. DE LUCA SERVIZI SRL; 9. TS GENERAL SERVICE SRL.</t>
  </si>
  <si>
    <t>1. L'IRRIGAZIONE SRL; 2. TERRAVERDE; 3. VIVAI TREVISAN; 4. VERDEPIANO; 5. VIRIDIS; 6. VIVERE IL FIUME.</t>
  </si>
  <si>
    <t>1. L'IRRIGAZIONE SRL; 2. VIRIDIS; 3. VIVERE IL FIUME.</t>
  </si>
  <si>
    <t>1. AGRIT MORO; 2. VIVAI TOFFOLI; 3. COFEAL; 4. IL GIARDINO; 5. ROVERE DANIELA; 6. FABBRI ANGIOLO; 7. TEMPOVERDE; 8. TREVISAN SRL; 9. VIRIDIS.</t>
  </si>
  <si>
    <t>1. VIVAI TOFFOLI; 2. ROVERE DANIELA; 3. VIRIDIS; 4. TREVISAN SRL.</t>
  </si>
  <si>
    <t>1. RUGGERO SIMIONATO; 2. STEFANO TOFFOLI; 3. BARBARA BERNARDI.</t>
  </si>
  <si>
    <t>1. BIOGIARDINO; 2. STEFANO TOFFOLI; 3. BARBARA BERNARDI.</t>
  </si>
  <si>
    <t>1. BISONTIN FABRIZIO; 2. FRIULELETTRA; 3. SIEL IMPIANTI; 4. ELETTROSYSTEM SRL.</t>
  </si>
  <si>
    <t>FRIULELETTRA SRL</t>
  </si>
  <si>
    <t>Fornitura di n. 1 (uno) mezzo, nuovo di fabbrica, denominato “compattatore medio per raccolta rifiuti a caricamento posteriore</t>
  </si>
  <si>
    <t>Tinteggiatura locali officina</t>
  </si>
  <si>
    <t>01548440930</t>
  </si>
  <si>
    <t>CRAZY COLOR SNC</t>
  </si>
  <si>
    <t>Z4A1DB921F</t>
  </si>
  <si>
    <t>2017/LT/U/212</t>
  </si>
  <si>
    <t>Smaltimento rifiuti da spazzamento stradale</t>
  </si>
  <si>
    <t>Sistema citovideo e controllo accessi</t>
  </si>
  <si>
    <t>Fornitura terra vegetale e terra vagliata</t>
  </si>
  <si>
    <t>Ripristino costituzione tappeti erbosi aree verdi - lotto 1</t>
  </si>
  <si>
    <t>Trattamenti fitosanitari e lotta biologica</t>
  </si>
  <si>
    <t>Ripristino costituzione tappeti erbosi aree verdi - lotto 2-3</t>
  </si>
  <si>
    <t>Gestione giardini nuova sede</t>
  </si>
  <si>
    <t xml:space="preserve">Fornitura elementi arredo uffici e spogliatoi  </t>
  </si>
  <si>
    <t>Acquisto cestini</t>
  </si>
  <si>
    <t>Manutenzione impianto riscaldamento e refrigerazione uffici e officina</t>
  </si>
  <si>
    <t>Custodia apertura e chiusura parchi e controllo discarica</t>
  </si>
  <si>
    <t>Fornitura attrezzi minuti per il verde 2017</t>
  </si>
  <si>
    <t>Manutenzione servizi igienici parchi pordenone 2017</t>
  </si>
  <si>
    <t>Svuotamento fosse settiche 2017</t>
  </si>
  <si>
    <t>Servizio di pulizia bonifica vasche raccolta</t>
  </si>
  <si>
    <t>Servizio sfalci 2017</t>
  </si>
  <si>
    <t>Noleggio piattaforma aeree 30 metri</t>
  </si>
  <si>
    <t>Sacchetti lettiere vegetali gatti</t>
  </si>
  <si>
    <t>Fornitura duplicato chiavi</t>
  </si>
  <si>
    <t>Stampa etichette adesive di varie dimensioni e tipologie</t>
  </si>
  <si>
    <t>Tettoia e recinzione protezione condizionatori nuova sede</t>
  </si>
  <si>
    <t>Fornitura armadio fitofarmaci</t>
  </si>
  <si>
    <t>Fornitura fiori e piante</t>
  </si>
  <si>
    <t>Fornitura gas officina</t>
  </si>
  <si>
    <t>Raccolta carcasse animali</t>
  </si>
  <si>
    <t xml:space="preserve">Segnaletica stradale nuova sede  </t>
  </si>
  <si>
    <t xml:space="preserve">Pulizia e protezione pavimentazioni centro storico  </t>
  </si>
  <si>
    <t>Gestione igienizzazione servizi igienici nuova sede</t>
  </si>
  <si>
    <t>Piccole riparazioni contenitori scarrabili</t>
  </si>
  <si>
    <t>Proc.Neg art 24 LR FVG 20/2006</t>
  </si>
  <si>
    <t>04715810265</t>
  </si>
  <si>
    <t>03986581001</t>
  </si>
  <si>
    <t>08296930962</t>
  </si>
  <si>
    <t>01469190936</t>
  </si>
  <si>
    <t>00442780938</t>
  </si>
  <si>
    <t xml:space="preserve">00564710937 </t>
  </si>
  <si>
    <t>00158010306</t>
  </si>
  <si>
    <t>01546200930</t>
  </si>
  <si>
    <t xml:space="preserve">01721710935 </t>
  </si>
  <si>
    <t>01739040937</t>
  </si>
  <si>
    <t xml:space="preserve">04762350264 </t>
  </si>
  <si>
    <t>01035250933</t>
  </si>
  <si>
    <t xml:space="preserve">00437790934 </t>
  </si>
  <si>
    <t>01477630931</t>
  </si>
  <si>
    <t xml:space="preserve">01597280930 </t>
  </si>
  <si>
    <t xml:space="preserve">01383890934 </t>
  </si>
  <si>
    <t xml:space="preserve">02750060309 </t>
  </si>
  <si>
    <t xml:space="preserve">02731840308 </t>
  </si>
  <si>
    <t>01807710932</t>
  </si>
  <si>
    <t>PSAMRZ63L08G353D</t>
  </si>
  <si>
    <t xml:space="preserve">01101320933 </t>
  </si>
  <si>
    <t>01101320934</t>
  </si>
  <si>
    <t>01410280935</t>
  </si>
  <si>
    <t xml:space="preserve">01482240932 </t>
  </si>
  <si>
    <t>ROMAR SRL</t>
  </si>
  <si>
    <t>RENTOKIL INITIAL ITALIA SRL</t>
  </si>
  <si>
    <t>GRUPPO DEKOS SRL</t>
  </si>
  <si>
    <t>GSM SPA</t>
  </si>
  <si>
    <t>CO.GE ECOLOGICA SRL</t>
  </si>
  <si>
    <t>ZORZINI &amp; CLEMENTEI</t>
  </si>
  <si>
    <t>LP SNC</t>
  </si>
  <si>
    <t>ALBA FRANCO SNC</t>
  </si>
  <si>
    <t>FOLLADOR SRL</t>
  </si>
  <si>
    <t>VICENZI &amp; C. SNC</t>
  </si>
  <si>
    <t>ISPEF SERVIZI ECOLOGICI SRL</t>
  </si>
  <si>
    <t>DA RE SRL</t>
  </si>
  <si>
    <t>CEDA IMPIANTI SRL</t>
  </si>
  <si>
    <t>THE ITALIAN LAB SRL</t>
  </si>
  <si>
    <t xml:space="preserve">IL GIARDINO S.N.C. DI DE PRA O. &amp; C. </t>
  </si>
  <si>
    <t>VIRIDIS SOCIETA' COOPERATIVA</t>
  </si>
  <si>
    <t xml:space="preserve">MORETTO GIUSEPPE SRL S.U. </t>
  </si>
  <si>
    <t xml:space="preserve">ZDA1DCFD78 </t>
  </si>
  <si>
    <t>Z1B1DD03D6</t>
  </si>
  <si>
    <t xml:space="preserve">Z7F1DDCF46 </t>
  </si>
  <si>
    <t xml:space="preserve">ZDE1DDCF63 </t>
  </si>
  <si>
    <t>Z121DDF0A5</t>
  </si>
  <si>
    <t>ZE71DE1090</t>
  </si>
  <si>
    <t xml:space="preserve">ZE41DE76B4 </t>
  </si>
  <si>
    <t xml:space="preserve">Z6D1DE76FC </t>
  </si>
  <si>
    <t xml:space="preserve">ZDA1DE8B8A </t>
  </si>
  <si>
    <t>ZD41DE9A97</t>
  </si>
  <si>
    <t>Z941DEEB63</t>
  </si>
  <si>
    <t>ZA21DEC20F</t>
  </si>
  <si>
    <t>Z5E1DEF071</t>
  </si>
  <si>
    <t>ZD21DF07DD</t>
  </si>
  <si>
    <t xml:space="preserve">Z3B1DF7628 </t>
  </si>
  <si>
    <t xml:space="preserve">Z741DFD9D7 </t>
  </si>
  <si>
    <t xml:space="preserve">Z551E00A5A </t>
  </si>
  <si>
    <t xml:space="preserve">Z111E00AA7 </t>
  </si>
  <si>
    <t xml:space="preserve">Z671E00B48 </t>
  </si>
  <si>
    <t xml:space="preserve"> Z911E00BD1 </t>
  </si>
  <si>
    <t xml:space="preserve">ZDA1E00DD8 </t>
  </si>
  <si>
    <t>Z361E00EBE</t>
  </si>
  <si>
    <t xml:space="preserve">Z031E04B83 </t>
  </si>
  <si>
    <t>ZB41E04C28</t>
  </si>
  <si>
    <t xml:space="preserve">Z5A1E0A4A7 </t>
  </si>
  <si>
    <t>Z421E0A50C</t>
  </si>
  <si>
    <t xml:space="preserve">Z1B1E0A552 </t>
  </si>
  <si>
    <t xml:space="preserve">Z5F1E0A600 </t>
  </si>
  <si>
    <t>2017/LT/U/227</t>
  </si>
  <si>
    <t>2017/LT/U/228</t>
  </si>
  <si>
    <t>2017/LT/U/237</t>
  </si>
  <si>
    <t>2017/LT/U/238</t>
  </si>
  <si>
    <t>2017/LT/U/241</t>
  </si>
  <si>
    <t>2017/LT/U/244</t>
  </si>
  <si>
    <t>2017/LT/U/249</t>
  </si>
  <si>
    <t>2017/LT/U/250</t>
  </si>
  <si>
    <t>2017/LT/U/253</t>
  </si>
  <si>
    <t>2017/LT/U/259</t>
  </si>
  <si>
    <t>2017/LT/U/260</t>
  </si>
  <si>
    <t>2017/LT/U/264</t>
  </si>
  <si>
    <t>2017/LT/U/267</t>
  </si>
  <si>
    <t>2017/LT/U/282</t>
  </si>
  <si>
    <t>2017/LT/U/285</t>
  </si>
  <si>
    <t>2017/LT/U/287</t>
  </si>
  <si>
    <t>2017/LT/U/290</t>
  </si>
  <si>
    <t>2017/LT/U/291</t>
  </si>
  <si>
    <t>2017/LT/U/292</t>
  </si>
  <si>
    <t>2017/LT/U/293</t>
  </si>
  <si>
    <t>2017/LT/U/294</t>
  </si>
  <si>
    <t>2017/LT/U/295</t>
  </si>
  <si>
    <t>2017/LT/U/301</t>
  </si>
  <si>
    <t>2017/LT/U/302</t>
  </si>
  <si>
    <t>2017/LT/U/312</t>
  </si>
  <si>
    <t>2017/LT/U/313</t>
  </si>
  <si>
    <t>2017/LT/U/314</t>
  </si>
  <si>
    <t>2017/LT/U/315</t>
  </si>
  <si>
    <t>ATI COOPNONCELLO-OLTRE LA SORGENTE</t>
  </si>
  <si>
    <t>1. ISPEF SRL; 2. FPS; 3. ECO.CEL SRL; 4. ECOLOGICA PIEMONTESE SRL; 5. PULINDUSTRIALE SRL.</t>
  </si>
  <si>
    <t>1.ISPEF SRL; 2. FPS.</t>
  </si>
  <si>
    <t>1 ANTONIO POLESEL; 2. CEDA IMPIANTI; 3. DA RE SRL; 4. ZORZETTO MARIO.</t>
  </si>
  <si>
    <t>1. DA RE SRL; 2. ZORZETTO MARIO; 3. CEDA IMPIANTI.</t>
  </si>
  <si>
    <t>1. TEMPOVERDE SAS; 2. ROVERE DANIELA; 3. MENARDI SNC; 4. CONPAN; 5. AGRARIA DI PORCIA.</t>
  </si>
  <si>
    <t>1. TEMPOVERDE SAS; 2. ROVERE DANIELA; 3. AGRARIA DI PORCIA.</t>
  </si>
  <si>
    <t>1. LABOR SECURITY; 2. ZORZINI &amp; CLEMENTEI; 3. ECOLASERINFORMATICA; 4. METALSISTEM; 5. MYO; 6. UFFIX.</t>
  </si>
  <si>
    <t>1. LABOR SECURITY; 2. ZORZINI &amp; CLEMENTEI; 3. METALSISTEM; 4. MYO.</t>
  </si>
  <si>
    <t>1. SINCROMIA SRL; 2. COFF; 3. SERYMARK.</t>
  </si>
  <si>
    <t>1. FOLLADOR; 2. ALFRAMA.</t>
  </si>
  <si>
    <t>1. ITALPOL; 2. SECURITAS; 3. CORPO VIGILI NOTTURNI.</t>
  </si>
  <si>
    <t>1. CEDA IMPIANTI SRL; 2. PRESOTTO SERVICE; 3. MZ IMPAINTI.</t>
  </si>
  <si>
    <t>MORETTO GIUSEPPE SRL S.U.</t>
  </si>
  <si>
    <t>2017/LT/U/252</t>
  </si>
  <si>
    <t xml:space="preserve">1. COOP NONCELLO; 2. COOP OASI; 3. FONDAZIONE OPERA SACRA FAMIGLIA; 4. IL GIARDINO S.N.C. DI DE PRA O. &amp; C.; 5. IL GIRASOLE DI COPAT STEFANO; 6. TERRAVERDE SNC; 7. TREVISAN SNC; 8. VERDEPIANO; 9. VIRIDIS S.C.. </t>
  </si>
  <si>
    <t>1. IL GIARDINO DI DE PRA SNC O. &amp; C.; 2.TREVISAN SNC; 3. VERDEPIANO; 4. VIRIDIS S.C..</t>
  </si>
  <si>
    <t>1. FONDAZIONE OPERA SACRA FAMIGLIA; 2. IL GIARDINO DI DE PRA SNC O. &amp; C.; 3. TREVISAN SNC; 4. VERDEPIANO; 5. VIRIDIS S.C..</t>
  </si>
  <si>
    <t>1. COOP NONCELLO; 2. COOP OASI; 3. FONDAZIONE OPERA SACRA FAMIGLIA; 4. IL GIARDINO DI DE PRA SNC O. &amp; C.; 5. IL GIRASOLE DI COPAT STEFANO; 6. TERRAVERDE SNC; 7. TREVISAN SNC; 8. VERDEPIANO; 9. VIRIDIS S.C..</t>
  </si>
  <si>
    <t>1. AGROSYSTEM; 2. ARBORTECH; 3. CIMINO ANDREA; 4. COOP NOCELLO; 5. COOP OASI; 6. BUFFO EMILIANO; 7. FONDAZIONE OPERA SACRA FAMIGLIA; 8. IL GIARDINO SNC; 9. PARPINELLI FABIO; 10. IGREENPROJECT; 11. IL GIRASOLE; 12. ACEROROSSO; 13. PARUTTO; 14. TERRAVERDE; 15. TREVISAN; 16. VERDEPIANO; 17. VIRIDIS; 18. VIVERE IL FIUME.</t>
  </si>
  <si>
    <t>1. VIVERE IL FIUME; 2. IL GIRASOLE; 3. IL GIARDINO SNC.</t>
  </si>
  <si>
    <t>GRAFICHE SCARPIS SRL</t>
  </si>
  <si>
    <t>VERARDO DOMENICO</t>
  </si>
  <si>
    <t>RADIOTELEPORDENONE SRL</t>
  </si>
  <si>
    <t>ANTONIO POLESEL</t>
  </si>
  <si>
    <t>H DOMICILIO SRL</t>
  </si>
  <si>
    <t xml:space="preserve">Z721E18BA6 </t>
  </si>
  <si>
    <t>Z351E250F3</t>
  </si>
  <si>
    <t>Z041E2536E</t>
  </si>
  <si>
    <t xml:space="preserve">Z231E3D253 </t>
  </si>
  <si>
    <t>Z271E426BE</t>
  </si>
  <si>
    <t xml:space="preserve">Z921E4429A </t>
  </si>
  <si>
    <t>ZC61E442E4</t>
  </si>
  <si>
    <t>Z181E4E0E9</t>
  </si>
  <si>
    <t>2017/LT/U/324</t>
  </si>
  <si>
    <t>2017/LT/U/330</t>
  </si>
  <si>
    <t>2017/LT/U/329</t>
  </si>
  <si>
    <t>2017/LT/U/356</t>
  </si>
  <si>
    <t>2017/LT/U/372</t>
  </si>
  <si>
    <t>2017/LT/U/375</t>
  </si>
  <si>
    <t>2017/LT/U/376</t>
  </si>
  <si>
    <t>2017/LT/U/386</t>
  </si>
  <si>
    <t xml:space="preserve">00568370266 </t>
  </si>
  <si>
    <t xml:space="preserve">  VRRDNC64E01G888K </t>
  </si>
  <si>
    <t xml:space="preserve">PLSNTN72S07G888K </t>
  </si>
  <si>
    <t xml:space="preserve">01636950931 </t>
  </si>
  <si>
    <t xml:space="preserve">01276980933 </t>
  </si>
  <si>
    <t>Fornitura portachiavi con logo aziendale</t>
  </si>
  <si>
    <t>Sostituzione oblò su portoni industriali esistenti - sede aziendale</t>
  </si>
  <si>
    <t>Realizzazione momenti informativi al TG attività di GEA</t>
  </si>
  <si>
    <t>Fornitura stagionali Giro d'Italia 2017</t>
  </si>
  <si>
    <t>Intervento urgente ripristino fornitura acqua potabile presso CDR Pordenone</t>
  </si>
  <si>
    <t>Esami ematochimici e tossicologici</t>
  </si>
  <si>
    <t>Variazione intestazione in GEVE per fatture immediate GEA</t>
  </si>
  <si>
    <t>Fornitura perenni bosco delle farfalle</t>
  </si>
  <si>
    <t>00427750930</t>
  </si>
  <si>
    <t xml:space="preserve">Pulizia bidoncini carrellati </t>
  </si>
  <si>
    <t>1. COOP NONCELLO; 2. COOP KARPOS; 3. COOP OLTRE LA SORGENTE ; 4. DE LUCA SERVIZI AMBIENTE; 5. PULIART; 6. MICHELE SEBASTIANIS.</t>
  </si>
  <si>
    <t>1. COOP KARPOS; 2. COOP OLTRE LA SORGENTE.</t>
  </si>
  <si>
    <t>70515356C3</t>
  </si>
  <si>
    <t>2017/LT/U/400</t>
  </si>
  <si>
    <t>Servizio di pulizia area comunale di Via delle Crede</t>
  </si>
  <si>
    <t>ZCE1E5C65F</t>
  </si>
  <si>
    <t>2017/LT/U/401</t>
  </si>
  <si>
    <t>1. AGROSYSTEM; 2. ARBOTECH; 3. COOP NONCELLO; 4. ECO-SERVICE SRL; 5. COOPERATIVA ACERO ROSSO; 6. VIVERE IL FIUME S.C.R.L..</t>
  </si>
  <si>
    <t>1. AGROSYSTEM; 2. ECO-SERVICE SRL; 3. VIVERE IL FIUME S.C.R.L.</t>
  </si>
  <si>
    <t>AGROSYSTEM</t>
  </si>
  <si>
    <t>01436220931</t>
  </si>
  <si>
    <t>Fornitura adesivi vari</t>
  </si>
  <si>
    <t>1. SERYMARK; 2. SINCROMIA SRL; 3. COFF.</t>
  </si>
  <si>
    <t>2017/LT/U/402</t>
  </si>
  <si>
    <t>Z8C1E5B29F</t>
  </si>
  <si>
    <t>01094250931</t>
  </si>
  <si>
    <t xml:space="preserve">Z111E646DB </t>
  </si>
  <si>
    <t>2017/LT/U/408</t>
  </si>
  <si>
    <t>Lavorazioni e sostituzione per impianti irrigazione aiuole PN</t>
  </si>
  <si>
    <t>2017/LT/U/415</t>
  </si>
  <si>
    <t>ZF91E6960E</t>
  </si>
  <si>
    <t>2017/LT/U/419</t>
  </si>
  <si>
    <t>ZD61E6AB04</t>
  </si>
  <si>
    <t>OFFICE SOLUTIONS SISTEMI</t>
  </si>
  <si>
    <t>2017/LT/U/420</t>
  </si>
  <si>
    <t>ZD21E6B2C3</t>
  </si>
  <si>
    <t>2017/LT/U/421</t>
  </si>
  <si>
    <t>ZC61E6B46E</t>
  </si>
  <si>
    <t>DA RE SERVIZI TERMOTECNICI</t>
  </si>
  <si>
    <t>2017/LT/U/422</t>
  </si>
  <si>
    <t>Z351E6B687</t>
  </si>
  <si>
    <t>ISPEF SERVIZI ECOLOGICI</t>
  </si>
  <si>
    <t>2017/LT/U/424</t>
  </si>
  <si>
    <t>ZC61E6E283</t>
  </si>
  <si>
    <t>MYO SPA</t>
  </si>
  <si>
    <t>01337840936</t>
  </si>
  <si>
    <t>01597280930</t>
  </si>
  <si>
    <t>03222970406</t>
  </si>
  <si>
    <t>AFFIDAMENTO DIRETTO (a seguito di indagine di mercato andata deserta)</t>
  </si>
  <si>
    <t>Controllo periodico imbragature</t>
  </si>
  <si>
    <t>Fornitura e assistenza hardware</t>
  </si>
  <si>
    <t>Inserzione pagina GEA su Il Friuli</t>
  </si>
  <si>
    <t>Manutenzione impianto riscaldamento e raffrescamento uffici spogliatoi e officina</t>
  </si>
  <si>
    <t>Noleggio lavastrade con autista</t>
  </si>
  <si>
    <t>Acquisto carta</t>
  </si>
  <si>
    <t>2017/LT/U/425</t>
  </si>
  <si>
    <t>Z8B1E6EE10</t>
  </si>
  <si>
    <t>2017/LT/U/426</t>
  </si>
  <si>
    <t>Z291E6EF1A</t>
  </si>
  <si>
    <t>DIG</t>
  </si>
  <si>
    <t>2017/LT/U/427</t>
  </si>
  <si>
    <t>Z1A1E6EFF6</t>
  </si>
  <si>
    <t>01515090932</t>
  </si>
  <si>
    <t>Invio pratica MUD 2017</t>
  </si>
  <si>
    <t>Ripristino con rimozione terra Piazza XX settembre</t>
  </si>
  <si>
    <t>Manutenzione annuale caldaie</t>
  </si>
  <si>
    <t>METALSISTEM</t>
  </si>
  <si>
    <t>2017/LT/U/434</t>
  </si>
  <si>
    <t>Z0F1E7482E</t>
  </si>
  <si>
    <t>01898020225</t>
  </si>
  <si>
    <t>Fornitura scaffalature magazzini e armadio per officina</t>
  </si>
  <si>
    <t>IAL FVG</t>
  </si>
  <si>
    <t>2017/LT/U/435</t>
  </si>
  <si>
    <t>01256370931</t>
  </si>
  <si>
    <t>Z131E74B38</t>
  </si>
  <si>
    <t>Formazione preposto alla sicurezza</t>
  </si>
  <si>
    <t>2017/LT/U/447</t>
  </si>
  <si>
    <t xml:space="preserve">ZE81E7B993 </t>
  </si>
  <si>
    <t>SIMPLY FUN SRLS</t>
  </si>
  <si>
    <t>2017/LT/U/451</t>
  </si>
  <si>
    <t>Z441E7C447</t>
  </si>
  <si>
    <t>2017/LT/U/452</t>
  </si>
  <si>
    <t xml:space="preserve">Z7F1E7C47E </t>
  </si>
  <si>
    <t xml:space="preserve">G SERVICE CENTRO COLLAUDI E REVISIONI S.R.L. </t>
  </si>
  <si>
    <t>2017/LT/U/454</t>
  </si>
  <si>
    <t xml:space="preserve">ZA41E7C4A9 </t>
  </si>
  <si>
    <t>02843040300</t>
  </si>
  <si>
    <t xml:space="preserve">01798030936 </t>
  </si>
  <si>
    <t>1. ERNESTO COLLINO; 2. AMBIENTE SRL; 3. SIMPLY FUN SRLS; 4. ADAMI MONTAGGI SAS DI ADAMI VANNI &amp; C.; 5. HOLZHOF SRL; 6. ITALIAN GARDEN SRL; 7. KOMPAN ITALIA SRL; 8. PELLARIN GIANLUIGI; 9. PROLUDIC SRL; 10. STEBO AMBIENTE SRL; 11. TLF SRL; 12. WE PLAY SRL.</t>
  </si>
  <si>
    <t>1. ERNESTO COLLINO; 2. AMBIENTE SRL; 3. SIMPLY FUN SRLS; 4. ADAMI MONTAGGI SAS DI ADAMI VANNI &amp; C.; 5. ITALIAN GARDEN SRL; 6. PELLARIN GIANLUIGI; 7. TLF SRL; 8. WE PLAY SRL.</t>
  </si>
  <si>
    <t xml:space="preserve">Censimento giochi </t>
  </si>
  <si>
    <t>Smaltimento rifiuti speciali pneumatici fuori uso</t>
  </si>
  <si>
    <t>Collaudi veicoli con peso inferiore a 3,5 quintali</t>
  </si>
  <si>
    <t>Smaltimento rifiuti speciali materiale assorbente/stracci</t>
  </si>
  <si>
    <t>2017/LT/U/462</t>
  </si>
  <si>
    <t xml:space="preserve">Z081E894A2 </t>
  </si>
  <si>
    <t>2017/LT/U/466</t>
  </si>
  <si>
    <t>IMPRESA POLESE SPA</t>
  </si>
  <si>
    <t>2017/LT/U/467</t>
  </si>
  <si>
    <t xml:space="preserve">ZCD1E89F92 </t>
  </si>
  <si>
    <t xml:space="preserve">00133910935 </t>
  </si>
  <si>
    <t xml:space="preserve">01329000937 </t>
  </si>
  <si>
    <t>AFFIDAMENTO DIRETTO (Relazione allegata)</t>
  </si>
  <si>
    <t xml:space="preserve">Fornitura elementi di arredo </t>
  </si>
  <si>
    <t>Deposito materie plastiche</t>
  </si>
  <si>
    <t>Finiture serramenti</t>
  </si>
  <si>
    <t>2017/LT/U/476</t>
  </si>
  <si>
    <t>Z121E8EE97</t>
  </si>
  <si>
    <t>Fornitura materiale cancelleria</t>
  </si>
  <si>
    <t>Z071157759</t>
  </si>
  <si>
    <t>2017/LT/U/487</t>
  </si>
  <si>
    <t>ZBC1E98F20</t>
  </si>
  <si>
    <t>Fornitura servizi fiscali adempimenti periodici</t>
  </si>
  <si>
    <t>2017/LT/U/491</t>
  </si>
  <si>
    <t>ZA01E9AAE0</t>
  </si>
  <si>
    <t>Fornitura e posa in opera serigrafie nuovi uffici</t>
  </si>
  <si>
    <t>2017/LT/U/492</t>
  </si>
  <si>
    <t>Z3D1E9ACA0</t>
  </si>
  <si>
    <t>Servizio pulizie</t>
  </si>
  <si>
    <t>1. Coff snc; 2. Serymark.</t>
  </si>
  <si>
    <t>1. Coff snc; 2. Sincromia srl; 3. Serymark.</t>
  </si>
  <si>
    <t>2017/LT/U/493</t>
  </si>
  <si>
    <t>ZF71E9B885</t>
  </si>
  <si>
    <t>ITALIAN GARDEN</t>
  </si>
  <si>
    <t>01503250514</t>
  </si>
  <si>
    <t>Ripristino giochi aree verdi via Svevo, parco Galvani e John Lennon</t>
  </si>
  <si>
    <t>1. Ambiente srl; 2. Adami montaggi sas; 3. Holzhof srl; 4. Italian Garden srl; 5. Kompan Italia srl; 6. Pellarin Gianluigi; 7. Proludic srl; 8. Simply Fun srls; 9. Stebo Ambiente srl; 10. TLF srl; 11. We Play</t>
  </si>
  <si>
    <t>1. Italian Garden; 2. TLF srl; 3. Adami montaggi sas; 4. Ambiente srl; 5. Simply fun srls; 6. Pellarin Gianluigi.</t>
  </si>
  <si>
    <t>2017/LT/U/495</t>
  </si>
  <si>
    <t>Z061E9BE28</t>
  </si>
  <si>
    <t>ZORZETTO MARIO</t>
  </si>
  <si>
    <t>2017/LT/U/496</t>
  </si>
  <si>
    <t>Z1F1E9C3EA</t>
  </si>
  <si>
    <t>PRESOTTO SERVICE</t>
  </si>
  <si>
    <t>2017/LT/U/497</t>
  </si>
  <si>
    <t>Z831E9C560</t>
  </si>
  <si>
    <t>MY PEST CONTROL SRL</t>
  </si>
  <si>
    <t>2017/LT/U/498</t>
  </si>
  <si>
    <t>Z4F1E9C516</t>
  </si>
  <si>
    <t>03672830266</t>
  </si>
  <si>
    <t>01783980939</t>
  </si>
  <si>
    <t>04193810274</t>
  </si>
  <si>
    <t>INDAGINE DI MERCATO (con relazione)</t>
  </si>
  <si>
    <t>Realizzazione nuovo punto acqua e aria compressa</t>
  </si>
  <si>
    <t>Fornitura lavandini per serre</t>
  </si>
  <si>
    <t>Disinfestazione</t>
  </si>
  <si>
    <t>Deratizzazione</t>
  </si>
  <si>
    <t>1. Ceda; 2. Da Re; 3. Presotto Service.</t>
  </si>
  <si>
    <t>1. Da Re; 2. Presotto Service.</t>
  </si>
  <si>
    <t>2017/LT/U/501</t>
  </si>
  <si>
    <t>Z431EA0872</t>
  </si>
  <si>
    <t>Integrazione servizio di pulizia area comunale di Via delle Crede</t>
  </si>
  <si>
    <t>2017/LT/U/506</t>
  </si>
  <si>
    <t>Z2D1EA3B62</t>
  </si>
  <si>
    <t>SINA SPA</t>
  </si>
  <si>
    <t>00218470938</t>
  </si>
  <si>
    <t>Acquisto auto aziendale</t>
  </si>
  <si>
    <t>2017/LT/U/507</t>
  </si>
  <si>
    <t>Z371EA3D19</t>
  </si>
  <si>
    <t>0275006039</t>
  </si>
  <si>
    <t>Collegamento impianto d'allarme e videosorveglianza</t>
  </si>
  <si>
    <t>2017/LT/U/509</t>
  </si>
  <si>
    <t>Z231EA4B51</t>
  </si>
  <si>
    <t>BSCFRZ72A24G888O</t>
  </si>
  <si>
    <t>Sistemazione elettrica c/o postazioni uffici</t>
  </si>
  <si>
    <t>2017/LT/U/511</t>
  </si>
  <si>
    <t>Z931EA6595</t>
  </si>
  <si>
    <t>Manutenzione servizi igienici</t>
  </si>
  <si>
    <t>Z981EB261F</t>
  </si>
  <si>
    <t>ING. ANGELO SALAMON</t>
  </si>
  <si>
    <t>SLMNGL65E27G886U</t>
  </si>
  <si>
    <t>Progettazione uffici aziendali - variante in completamento (pensiline esterne)</t>
  </si>
  <si>
    <t>2017/LT/U/519</t>
  </si>
  <si>
    <t>Z711EB3BF7</t>
  </si>
  <si>
    <t>Pulizia manufatti Piazza XX settembre Pordenone</t>
  </si>
  <si>
    <t>2017/LT/U/520</t>
  </si>
  <si>
    <t>Z661EB3CEC</t>
  </si>
  <si>
    <t>Trasporto e smaltimento eternit</t>
  </si>
  <si>
    <t>2017/LT/U/521</t>
  </si>
  <si>
    <t>Z5B1EB3DE1</t>
  </si>
  <si>
    <t>CARROZZERIA PIEVE SNC</t>
  </si>
  <si>
    <t>00429880933</t>
  </si>
  <si>
    <t>Riparazione mezzi aziendali</t>
  </si>
  <si>
    <t>2017/LT/U/523</t>
  </si>
  <si>
    <t>Z701EB4F4E</t>
  </si>
  <si>
    <t>00297420309</t>
  </si>
  <si>
    <t>Fornitura diserbante</t>
  </si>
  <si>
    <t>2017/LT/U/525</t>
  </si>
  <si>
    <t>Z7D1EB4CED</t>
  </si>
  <si>
    <t>ECO SERVICE SRL</t>
  </si>
  <si>
    <t>01474170931</t>
  </si>
  <si>
    <t>Frantumazione ceppaie</t>
  </si>
  <si>
    <t>2017/LT/U/528</t>
  </si>
  <si>
    <t>Z291EB81C8</t>
  </si>
  <si>
    <t>12563230155</t>
  </si>
  <si>
    <t>Affidamento fornitura sacchi in polietilene cleaning</t>
  </si>
  <si>
    <t>2017/LT/U/531</t>
  </si>
  <si>
    <t>ZAE1EBC5FC</t>
  </si>
  <si>
    <t>MORETTO GIUSEPPE SRL</t>
  </si>
  <si>
    <t xml:space="preserve"> 
Raccolta, trasporto e smaltimento rifiuto "lana di roccia" abbandonato su suolo pubblico</t>
  </si>
  <si>
    <t>2017/LT/U/533</t>
  </si>
  <si>
    <t>Z9A1EBE8CB</t>
  </si>
  <si>
    <t>A.MANZONI &amp; C. SPA</t>
  </si>
  <si>
    <t>04705810150</t>
  </si>
  <si>
    <t>Inserzione Messaggero Veneto Giro d'Italia</t>
  </si>
  <si>
    <t>2017/LT/U/534</t>
  </si>
  <si>
    <t>ZB41EBF2BE</t>
  </si>
  <si>
    <t>Ripristino capannone vecchia sede</t>
  </si>
  <si>
    <t>2017/LT/U/535</t>
  </si>
  <si>
    <t>Z151EBF111</t>
  </si>
  <si>
    <t>01384390934</t>
  </si>
  <si>
    <t>2017/LT/U/539</t>
  </si>
  <si>
    <t>03350060657</t>
  </si>
  <si>
    <t>Affidamento fornitura contenitori in polietilene vari</t>
  </si>
  <si>
    <t>1. Mattiussi; 2. B&amp;G; 3. Jcoplastic; 4. MTS; 5. Sartori; 6. Seiduesei; 7. Top Service.</t>
  </si>
  <si>
    <t>1. Jcoplastic; 2. MTS, 3. Sartori.</t>
  </si>
  <si>
    <t>1. Geodesia; 2. Herom; 3. Sebastianis; 4. Moretto Giuseppe.</t>
  </si>
  <si>
    <t>1. Geodesia; 2. Herom; 3. Moretto Giuseppe.</t>
  </si>
  <si>
    <t>1. BNG ECOLYNE; 2. IBIPLAST; 3 LADY PLASTIC; 4. Mattiussi ecologia; 5 Romar ; 6 Seiduesei srl.</t>
  </si>
  <si>
    <t>1. Lady Plastic; 2. Seiduesei srl.</t>
  </si>
  <si>
    <t>1. Agrosystem; 2. Arbotech; 3. Biogiardino; 4. Coop Noncello; 5. Cooperativa Oasi; 6. De Nardi; 7. Dig; 8. Eco Service; 9. Buffo; 10. Fondazione Opera Sacra Famiglia; 11. Furlanetto; 12. Parpinelli; 13. Ideal Service; 14. Igreenproject; 15. Il Giardino; 16. Il Girasole; 17. Coop Acero Rosso; 18. Parutto; 19. Terraverde; 20. Trevisan; 21. Verdepiano; 22. Viridis; 23. Vivere Il Fiume.</t>
  </si>
  <si>
    <t>1. Eco Service; 2. Vivere Il Fiume.</t>
  </si>
  <si>
    <t>1. AGRIT di Moro; 2. Alfa tecnici; 3. Cofeal; 4. Fabbri; 5. GEA snc; 6. De Pra O. &amp; C.; 7. Acero Rosso Cooperativa; 8. Rovere Daniela; 9. Tempoverde; 10. Trevisan; 11. Viridis.</t>
  </si>
  <si>
    <t>1. Trevisan; 2. GEA snc; 3. Alfa Tecnici.</t>
  </si>
  <si>
    <t xml:space="preserve"> Z4B1EC162C</t>
  </si>
  <si>
    <t>2017/LT/U/543</t>
  </si>
  <si>
    <t xml:space="preserve">Z401EC6496 </t>
  </si>
  <si>
    <t>Sistemazione portoni ex sede di Via Nuova di Corva</t>
  </si>
  <si>
    <t>2017/LT/U/544</t>
  </si>
  <si>
    <t xml:space="preserve">Z001EC64FC </t>
  </si>
  <si>
    <t>Sistemazione impianti elettrici presso i diversi parchi comunali di Pordenone</t>
  </si>
  <si>
    <t>2017/LT/U/545</t>
  </si>
  <si>
    <t xml:space="preserve">Z971EC657C </t>
  </si>
  <si>
    <t>SNUA SRL</t>
  </si>
  <si>
    <t>00269890935</t>
  </si>
  <si>
    <t>Acquisto autocompattatore laterale usato BM655RM</t>
  </si>
  <si>
    <t>2017/LT/U/546</t>
  </si>
  <si>
    <t xml:space="preserve">Z8A1EC65E7 </t>
  </si>
  <si>
    <t>Acquisto cassonetti usati</t>
  </si>
  <si>
    <t>2017/LT/U/547</t>
  </si>
  <si>
    <t xml:space="preserve">Z2E1EC6699 </t>
  </si>
  <si>
    <t xml:space="preserve">Servizio di raccolta PaP cartoni presso il Comune di Prata di Pordenone  </t>
  </si>
  <si>
    <t>2017/LT/U/551</t>
  </si>
  <si>
    <t>Z221ECBAA0</t>
  </si>
  <si>
    <t>F.LLI FABRIS COSTRUZIONI SRL</t>
  </si>
  <si>
    <t>00123040933</t>
  </si>
  <si>
    <t>Lavori realizzazione pavimentazione in cemento armato CDR Roveredo in Piano</t>
  </si>
  <si>
    <t xml:space="preserve">1 Bertolo Group; 2. DIG; 3. Eco-Service; 4. Impresa FABRIS, 5. Ghiaie Ponterosso; 6. Fratelli Fabris Costruzioni; 7. Polese; 8. Lorenzon; 9. Parutto. </t>
  </si>
  <si>
    <t xml:space="preserve">1. Fratelli Fabris Costruzioni; 2. Lorenzon; 3. Impresa Fabris; 4. Ghiaie Ponterosso. </t>
  </si>
  <si>
    <t>2017/LT/U/552</t>
  </si>
  <si>
    <t>ZD11ECC584</t>
  </si>
  <si>
    <t>Ven.co srl</t>
  </si>
  <si>
    <t>Realizzazione scritta promozionale Giro d'Italia</t>
  </si>
  <si>
    <t>2017/LT/U/553</t>
  </si>
  <si>
    <t>ZAA1ECC7C0</t>
  </si>
  <si>
    <t>Stampa e fornitura tovagliette Ecofeste 2017</t>
  </si>
  <si>
    <t>00488110933</t>
  </si>
  <si>
    <t>1. Tipografia Sartor; 2. Gieffe Edzioni.</t>
  </si>
  <si>
    <t>1. Gieffe Edizioni; 2. Grafotecnica Ronchi; 3 Sincromia srl; 4. Grafiche Scarpis; 5. Tipografia Sartor;</t>
  </si>
  <si>
    <t>2017/LT/U/559</t>
  </si>
  <si>
    <t xml:space="preserve">Z591ED2D75 </t>
  </si>
  <si>
    <t>INTECO SRL</t>
  </si>
  <si>
    <t>01409720933</t>
  </si>
  <si>
    <t>Progettazione deposito materie plastiche,serre e altre opere minori - AUA  Via Savio e Via Nuova di Corva</t>
  </si>
  <si>
    <t>GRUPPO DEKOS</t>
  </si>
  <si>
    <t>Lavori di sistemazione vari (pavimentazione parco Galvani e scotico terreno viale Martelli) - smart CIG modificato in data 31.05.2017 ex prot. 2017/LT/U/564 per un totale complessivo di € 3.167,28</t>
  </si>
  <si>
    <t>Consulenza tecnica progetto copertura CDR Roveredo in Piano - smart CIG modificato in data 30.05.2017 ex prot. 2017/LT/U/558 per un totale complessivo di € 2.306,00</t>
  </si>
  <si>
    <t>2017/LT/U/565</t>
  </si>
  <si>
    <t>ZD51ED947E</t>
  </si>
  <si>
    <t>VIRIDIS SNC</t>
  </si>
  <si>
    <t>Manutenzione verde c/o Parco Querini Pordenone</t>
  </si>
  <si>
    <t>2017/LT/U/566</t>
  </si>
  <si>
    <t>Z4A1ED9D1C</t>
  </si>
  <si>
    <t>Manutenzione verde via Roma</t>
  </si>
  <si>
    <t>2017/LT/U/568</t>
  </si>
  <si>
    <t>Z781ED92F5</t>
  </si>
  <si>
    <t>03181860366</t>
  </si>
  <si>
    <t>Riparazione lettori ID-ONE</t>
  </si>
  <si>
    <t>2017/LT/U/570</t>
  </si>
  <si>
    <t xml:space="preserve">ZE41EDB10C </t>
  </si>
  <si>
    <t xml:space="preserve">01321160937 </t>
  </si>
  <si>
    <t xml:space="preserve">Istanza pratica inserimento presso Albo Gestori Ambientali mezzo FJ429JX e BM655RM - Cancellazione FB026JN - Cat 1 </t>
  </si>
  <si>
    <t>2017/LT/U/574</t>
  </si>
  <si>
    <t xml:space="preserve">Z9D1EE02E6 </t>
  </si>
  <si>
    <t>DEL MISTRO GIACOBBE IMPRESA EDILE SRL</t>
  </si>
  <si>
    <t>00420520934</t>
  </si>
  <si>
    <t>Interventi lavori elettrici</t>
  </si>
  <si>
    <t>2017/LT/U/575</t>
  </si>
  <si>
    <t xml:space="preserve">Z2A1EE0929 </t>
  </si>
  <si>
    <t>Fornitura pareti divisorie e vetrate</t>
  </si>
  <si>
    <t>2017/LT/U/577</t>
  </si>
  <si>
    <t>Z7D1EE2374</t>
  </si>
  <si>
    <t>Smaltimento rifiuti inorganici</t>
  </si>
  <si>
    <t>2017/LT/U/578</t>
  </si>
  <si>
    <t>Z1F1EE43F7</t>
  </si>
  <si>
    <t>Smaltimento rifiuti speciali</t>
  </si>
  <si>
    <t>2017/LT/U/579</t>
  </si>
  <si>
    <t>ZBD1EE812E</t>
  </si>
  <si>
    <t>FURLANETTO SRL</t>
  </si>
  <si>
    <t>04010960260</t>
  </si>
  <si>
    <t>Abbattimenti aree verdi Comune di Pordenone</t>
  </si>
  <si>
    <t>2017/LT/U/581</t>
  </si>
  <si>
    <t>Z071EE831C</t>
  </si>
  <si>
    <t>IGREENPROJECT</t>
  </si>
  <si>
    <t>01163710310</t>
  </si>
  <si>
    <t>Prove di stabilità esemplari arborei</t>
  </si>
  <si>
    <t>2017/LT/U/582</t>
  </si>
  <si>
    <t>Z6E1EE8561</t>
  </si>
  <si>
    <t>Fornitura prodotti fitosanitari</t>
  </si>
  <si>
    <t>2017/LT/U/585</t>
  </si>
  <si>
    <t>Z7C1EE6BBD</t>
  </si>
  <si>
    <t>03233970406</t>
  </si>
  <si>
    <t>2017/LT/U/595</t>
  </si>
  <si>
    <t>ZE71EF10DD</t>
  </si>
  <si>
    <t>Fornitura e posa in opera di tende a rullo e tende con lamelle microforate</t>
  </si>
  <si>
    <t>1. AGRIT di Moro; 2. COFEAL; 3. Ditta Fabbri; 4. il Giardino di De Prà; 5. Cooperativa Acero Rosso; 6. Tempoverde; 7. Trevisan srl; 8. Daniela Rovere; 9. Viridis.</t>
  </si>
  <si>
    <t>1. Il Giardino di De Prà; 2. GEA snc; 3. Igreenproject.</t>
  </si>
  <si>
    <t>1. Il Giardino di De Prà; 2. Igreenproject.</t>
  </si>
  <si>
    <t>1. Idealservice; 2. Il Girasole; 3. Verdepiano; 4. Arbotech; 5. Furlanetto; 6. Arma Vivai; 7. Eco Service; 8. Trevisan; 9. Agrosystem; 10. Coop Noncello; 11. Vivere il Fiume; 12. Cimmino; 13. Cooperativa Oasi; 14. Denardi e Vecchiato srls; 15. Buffo Emiliano; 16. Fondazione Opera Sacra Famiglia; 17. Parpinelli Fabio; 18. GEA snc; 19. Igreenproject; 20. Il Giardino 21. Cooperativa L'Acero Rosso; 22. Parutto srl; 23. Viridis; 24. Terra Verde snc; 25. Valvassori.</t>
  </si>
  <si>
    <t>1. Il Girasole; 2. Verdepiano; 3. Arbotech; 4. Furlanetto; 5. Arma Vivai; 6. Eco Service; 7. Trevisan; 8. Agrosystem; 9. Coop Noncello.</t>
  </si>
  <si>
    <t>2017/LT/U/604</t>
  </si>
  <si>
    <t>Z711EFA76D</t>
  </si>
  <si>
    <t>MASCARIN SRL</t>
  </si>
  <si>
    <t>00237620935</t>
  </si>
  <si>
    <t>Fornitura copertura mobile Ecocentro Roveredo in Piano</t>
  </si>
  <si>
    <t>2017/LT/U/608</t>
  </si>
  <si>
    <t>Z0B1F00874</t>
  </si>
  <si>
    <t>MANFE' FULVIO</t>
  </si>
  <si>
    <t>MNFFLV57A02D670W</t>
  </si>
  <si>
    <t>Fornitura e posa in opera pedana in rovere</t>
  </si>
  <si>
    <t>2017/LT/U/609</t>
  </si>
  <si>
    <t>Z751F00897</t>
  </si>
  <si>
    <t>DARDO SNC</t>
  </si>
  <si>
    <t>FRGSDR53B25L483X</t>
  </si>
  <si>
    <t>Intervento urgente disinfestazione</t>
  </si>
  <si>
    <t>2017/LT/U/612</t>
  </si>
  <si>
    <t xml:space="preserve">Z541F01E17 </t>
  </si>
  <si>
    <t>Lavori di di predisposizione ENEL presso ecocentro comunale di Pordenone</t>
  </si>
  <si>
    <t>2017/LT/U/616</t>
  </si>
  <si>
    <t xml:space="preserve">Z011F05FF6 </t>
  </si>
  <si>
    <t>Servizio triennnale di lavaggio contenitori secco residuo</t>
  </si>
  <si>
    <t>2017/LT/U/625</t>
  </si>
  <si>
    <t>Z001F0AC2B</t>
  </si>
  <si>
    <t>ANTHEA SERVIZI SRL</t>
  </si>
  <si>
    <t>02745490595</t>
  </si>
  <si>
    <t>Fornitura formulari identificazione rifiuti</t>
  </si>
  <si>
    <t>2017/LT/U/621</t>
  </si>
  <si>
    <t>Z821F0B2C6</t>
  </si>
  <si>
    <t>ROIATTI TRASPORTI</t>
  </si>
  <si>
    <t>01031670936</t>
  </si>
  <si>
    <t>Messa a disposizione motrice da 9,6 m con autista, sponda idraulica per giornata lavorativa di ore 8</t>
  </si>
  <si>
    <t>2017/LT/U/626</t>
  </si>
  <si>
    <t>ZE71F0B57C</t>
  </si>
  <si>
    <t>Manutenzione/riparazione mezzi di raccolta</t>
  </si>
  <si>
    <t>2017/LT/U/629</t>
  </si>
  <si>
    <t>ZAE1F118D6</t>
  </si>
  <si>
    <t>ALTUR DI TURCATEL</t>
  </si>
  <si>
    <t>01379010935</t>
  </si>
  <si>
    <t>Fornitura Isoclor granulare</t>
  </si>
  <si>
    <t>2017/LT/U/630</t>
  </si>
  <si>
    <t>ZD31F119FC</t>
  </si>
  <si>
    <t>BRSNDR70B25G888U</t>
  </si>
  <si>
    <t>Interventi su impianti di irrigazione aiuole verdi Pordenone</t>
  </si>
  <si>
    <t>1. SEBASTIANIS F.lli; 2. PULIART; 3. DE LUCA SERVIZI AMBIENTE; 4. COOPERATIVA SOCIALE OLTRE LA SRGENTE; 5. COOPERATIVA SOCIALE KARPOS; 6. COOPNONCELLO.</t>
  </si>
  <si>
    <t>1. COOPNONCELLO.</t>
  </si>
  <si>
    <t>1. TREVISAN SRL</t>
  </si>
  <si>
    <t>1. ROIATTI TRASPORTI; 2. FERCAM.</t>
  </si>
  <si>
    <t>1. ROIATTI TRASPORTI.</t>
  </si>
  <si>
    <t>Z391F144CC</t>
  </si>
  <si>
    <t>10203070155</t>
  </si>
  <si>
    <t>Premio polizza RC patrimoniale</t>
  </si>
  <si>
    <t>2017/LT/U/636</t>
  </si>
  <si>
    <t>ZAE1F1984C</t>
  </si>
  <si>
    <t>MOZZON SRL</t>
  </si>
  <si>
    <t>01275010930</t>
  </si>
  <si>
    <t>Lavori di frantumazione e smaltimento pali in cls presso area ex acquedotto viale Treviso</t>
  </si>
  <si>
    <t>2017/LT/U/637</t>
  </si>
  <si>
    <t>Z1B1F196EA</t>
  </si>
  <si>
    <t>Fornitura e posa in opera di apparecchiature elettriche presso discarica Via delle Spezzadure</t>
  </si>
  <si>
    <t>2017/LT/U/647</t>
  </si>
  <si>
    <t>ZD31F24ED5</t>
  </si>
  <si>
    <t>Sistemazione cancello passo carraio presso vecchio deposito</t>
  </si>
  <si>
    <t>2017/LT/U/648</t>
  </si>
  <si>
    <t>ZFA1F25085</t>
  </si>
  <si>
    <t>Pulizia caditoie, disoleatori e vasca lavaggio presso sede GEA</t>
  </si>
  <si>
    <t>2017/LT/U/649</t>
  </si>
  <si>
    <t>Z361F25299</t>
  </si>
  <si>
    <t>ATI FRIULANA COSTRUZIONI/ZANINI</t>
  </si>
  <si>
    <t>02101950307/02187700303</t>
  </si>
  <si>
    <t>Pulizia ed eliminazione rifiuti "visibili" presso ex cantiere Autovie Venete - via delle Crede</t>
  </si>
  <si>
    <t xml:space="preserve">1. ECO SERVICE; 2. ECO CELL; 3. ECOLOGICA PIEMONTESE; 4. FPS SPURGHI PARPINELLI; 5. ISPEF; 6. PULINDUSTRIALE.
</t>
  </si>
  <si>
    <t>1. ISPEF.</t>
  </si>
  <si>
    <t xml:space="preserve">1. MORETTO; 2. FRIULANA COSTRUZIONI; 3. ISPEF; 4. SEBASTIANIS; 5. GEODESIA; 6. DE LUCA SERVIZI AMBIENTE; 7. HEROM.
</t>
  </si>
  <si>
    <t xml:space="preserve">1. MORETTO; 2. ATI FRIULANA COSTRUZIONI/ZANINI; 3. ATI ISPEF/GE.CO; 4. DE LUCA SERVIZI AMBIENTE; 5. HEROM. </t>
  </si>
  <si>
    <t>2017/LT/U/654</t>
  </si>
  <si>
    <t>ZD91F25946</t>
  </si>
  <si>
    <t>Fornitura adesivi ispezioni AVE</t>
  </si>
  <si>
    <t>2017/LT/U/655</t>
  </si>
  <si>
    <t>Z2C1F25AB0</t>
  </si>
  <si>
    <t>00327930418</t>
  </si>
  <si>
    <t>Fornitura 15 cassonetti stazionari raccolta carta</t>
  </si>
  <si>
    <t>1. VETROPLAST; 2. OFFICINE FIANDRI.</t>
  </si>
  <si>
    <t>2017/LT/U/667</t>
  </si>
  <si>
    <t>Z6F1F2AB7F</t>
  </si>
  <si>
    <t>Fornitura piante, sacchi di terriccio e lapillo + manodopera</t>
  </si>
  <si>
    <t>2017/LT/U/672</t>
  </si>
  <si>
    <t>ZB61F2DB11</t>
  </si>
  <si>
    <t>Fornitura buste personalizzate GEA</t>
  </si>
  <si>
    <t>00568370266</t>
  </si>
  <si>
    <t>1. Gieffe Edizioni SRL; 2. Punto contabile SRL; 3. Sincromia; 4. Tipografia Sartor; 5. COFF; 6. Serymark; 7. Grafiche Scarpis.</t>
  </si>
  <si>
    <t xml:space="preserve">1. Gieffe Edizioni SRL; 2. Punto contabile SRL; 3. Sincromia; 4. Tipografia Sartor; 5. Grafiche Scarpis.     </t>
  </si>
  <si>
    <t>2017/LT/U/673</t>
  </si>
  <si>
    <t xml:space="preserve"> ZCD1F31345 </t>
  </si>
  <si>
    <t xml:space="preserve">Noleggio cassonetti Comune di Prata di Pordenone </t>
  </si>
  <si>
    <t>2017/LT/U/679</t>
  </si>
  <si>
    <t xml:space="preserve">Z521F37B62 </t>
  </si>
  <si>
    <t>Abbattimento alberi - post temporale giugno 2017</t>
  </si>
  <si>
    <t>2017/LT/U/682</t>
  </si>
  <si>
    <t xml:space="preserve">ZDB1F3948B </t>
  </si>
  <si>
    <t>UNICA SOCIETA' COOPERATIVA</t>
  </si>
  <si>
    <t>02652540309</t>
  </si>
  <si>
    <t>Aggiornamento valutazione dei rischi</t>
  </si>
  <si>
    <t>2017/LT/U/695</t>
  </si>
  <si>
    <t xml:space="preserve">Z061F409A8 </t>
  </si>
  <si>
    <t>BOER GROUP SRL</t>
  </si>
  <si>
    <t>01118360930</t>
  </si>
  <si>
    <t>Manutenzione impianto ad ossidazione e disoleatori</t>
  </si>
  <si>
    <t>2017/LT/U/697</t>
  </si>
  <si>
    <t xml:space="preserve">ZB61F42D54 </t>
  </si>
  <si>
    <t>Affidamento fornitura bidoni organico</t>
  </si>
  <si>
    <t>2017/LT/U/698</t>
  </si>
  <si>
    <t xml:space="preserve">Z551F42EA3 </t>
  </si>
  <si>
    <t>Affidamento fornitura materiale per cancelleria</t>
  </si>
  <si>
    <t>2017/LT/U/699</t>
  </si>
  <si>
    <t xml:space="preserve">Z5A1F43DB6 </t>
  </si>
  <si>
    <t>HEROM SRL</t>
  </si>
  <si>
    <t xml:space="preserve">01679480895 </t>
  </si>
  <si>
    <t>Servizio carico prova rifiuti spazzamento stradale</t>
  </si>
  <si>
    <t>2017/LT/U/712</t>
  </si>
  <si>
    <t xml:space="preserve">Z2F1F5535C </t>
  </si>
  <si>
    <t>Attività asporto rifiuti pericolosi - eternit abbandonati su suolo pubblico</t>
  </si>
  <si>
    <t>2017/PEC/U/80</t>
  </si>
  <si>
    <t xml:space="preserve">Z411F56AD7 </t>
  </si>
  <si>
    <t xml:space="preserve">Rinnovo canoni di manutenzione II semestre 2017 software R10.50 SIA - e Canone Server Farm </t>
  </si>
  <si>
    <t>2017/LT/U/713</t>
  </si>
  <si>
    <t>Z981F5729A</t>
  </si>
  <si>
    <t xml:space="preserve">ADAMI MONTAGGI SAS DI ADAMI VANNI &amp; C. </t>
  </si>
  <si>
    <t>02680050305</t>
  </si>
  <si>
    <t>Manutenzione straordinaria attrezzature ludiche parchi e/o aree pubbliche comunali</t>
  </si>
  <si>
    <t>2017/LT/U/715</t>
  </si>
  <si>
    <t xml:space="preserve">Z541F5B0AC </t>
  </si>
  <si>
    <t>Fornitura adesivi con codice a barre</t>
  </si>
  <si>
    <t>2017/LT/U/717</t>
  </si>
  <si>
    <t xml:space="preserve"> Z9A1F5C580 </t>
  </si>
  <si>
    <t>Servizio di raccolta rifiuti abbandonati a chiamata e verifica pulizia parchi pe 6 mesi</t>
  </si>
  <si>
    <t>2017/LT/U/718</t>
  </si>
  <si>
    <t>Z331F5C62C</t>
  </si>
  <si>
    <t xml:space="preserve">Fornitura kit adesivo in pvc </t>
  </si>
  <si>
    <t>2017/LT/U/719</t>
  </si>
  <si>
    <t xml:space="preserve">Z4E1F5C696 </t>
  </si>
  <si>
    <t xml:space="preserve">Ritiro, trasporto e smaltimento cassonetto in plastica  </t>
  </si>
  <si>
    <t>2017/LT/U/720</t>
  </si>
  <si>
    <t xml:space="preserve">Z471F5C89F </t>
  </si>
  <si>
    <t>2017/LT/U/721</t>
  </si>
  <si>
    <t xml:space="preserve"> Z2A1F5C9A1 </t>
  </si>
  <si>
    <t>Lavori di allaccio idrico ecocentro Via Nuova di Corva</t>
  </si>
  <si>
    <t>1. Ambiente srl; 2. Gianluigi Pellarin Soluzioni di Interni; 3. Adami Montaggi sas di Adami Vanni &amp; c.</t>
  </si>
  <si>
    <t xml:space="preserve">     </t>
  </si>
  <si>
    <t>1. Ambiente srl; 2. Adami Montaggi sas di Adami Vanni &amp; c.</t>
  </si>
  <si>
    <t>Sistemazione pannello in cemento e stuccatura fessurazioni in 15 punti tra pannelli</t>
  </si>
  <si>
    <t xml:space="preserve">1. AVIANESE ASFALTI srl; 2. BATTISTELLA spa; 3. BOZ COSTRUZIONI srl; 4. COSPEDIL srl; 5. IMPRESA EDILE DEL MISTRO GIACOBBE spa; 6. FERROLI &amp; C. srl; 7. GEROMETTA spa; 8. GHIAIE PONTE ROSSO SRL; 9.ICEP srl; 10. IMPRESA COSTRUZIONI FABRIS AMBROGIO snc; 11. IMPRESA POLESE spa; 12. LISETTO COSTRUZIONI srl; 13. LORENZON COSTRUZIONI srl; 14. MOZZON DANIELE srl; 15. NUOVA CARLET srl; 16. REGINATO srl; 17. POLO ESCAVAZIONI PEDEMONTANA sas; 18. SPAGNOL srl.
</t>
  </si>
  <si>
    <t xml:space="preserve">1. AVIANESE ASFALTI srl; 2. BATTISTELLA spa; 3. BOZ COSTRUZIONI srl; 4. COSPEDIL srl; 5. IMPRESA EDILE DEL MISTRO GIACOBBE spa; 6. FERROLI &amp; C. srl; 7. GHIAIE PONTE ROSSO SRL; 8.ICEP srl; 9. IMPRESA COSTRUZIONI FABRIS AMBROGIO snc; 10. IMPRESA POLESE spa; 11. LORENZON COSTRUZIONI srl; 12. MOZZON DANIELE srl; 13. NUOVA CARLET srl; 14. POLO ESCAVAZIONI PEDEMONTANA sas; 15. SPAGNOL srl.
</t>
  </si>
  <si>
    <t>1. BELLOMO COSTRUZIONI srl; 2. BOZZETTO sas; 3. COSPEDIL srl; 4. COLLODETTO ANGELO srl; 5. CONCRETE PREFABBRICATI srl; 6. COSTRUZIONI BOZ DI BOZ ANTONIO E C. sas; 7. COSTRUZIONI MARTINI srl; 8.DUCOS srl; 9. F.LLI DIANA snc; 10. FERROLI &amp; C sas; 11. GEROMETTA spa; 12.ICEP srl; 13. ILESA COSTRUZIONI srl; 14.IMPRESA COSTRUZIONI FABRIS AMBROGIO snc; 15. IMPRESA EDILE CARDAZZO CAV ERMENEGILDO srl; 16. IMPRESA EDILE DEL MISTRO GIACOBBE spa; 17. IMPRESA EDILE  F.LLI TONUS snc; 18. IMPRESA EDILE NADALIN ANTONIO srl; 19. IMPRESA POLESE spa; 20. INDECO srl; 21. LORENZON COSTRUZIONI srl; 22. MIOR ROBERTO; 23. NUOVA IZC COSTRUZIONI GENERALI scarl.
24. ROSSIT ANTONIO snc
25. SPAGNOL srl
26 STYLEDILE snc
27. TOLUSSO COSTRUZIONI srl
28 ZANETTE PREFABBRICATI srl</t>
  </si>
  <si>
    <t>1. BELLOMO COSTRUZIONI srl - ATI COSTITUENDA; 2. BOZZETTO sas - ATI COSTITUENDA; 3. COSPEDIL srl - ATI COSTITUENDA; 4. COLLODETTO ANGELO srl - ATI COSTITUENDA; 5. COSTRUZIONI BOZ DI BOZ ANTONIO E C. sas; 6. FERROLI &amp; C sas - ATI COSTITUENDA; 7. GEROMETTA spa - ATI COSTITUENDA; 8.ICEP srl - ATI COSTITUENDA; 9.IMPRESA COSTRUZIONI FABRIS AMBROGIO snc - ATI COSTITUENDA; 10. IMPRESA EDILE CARDAZZO CAV ERMENEGILDO srl - ATI COSTITUENDA; 11. IMPRESA EDILE DEL MISTRO GIACOBBE spa - ATI COSTITUENDA; 12. IMPRESA EDILE NADALIN ANTONIO srl - ATI COSTITUENDA; 13. IMPRESA POLESE spa - ATI COSTITUENDA; 14. LORENZON COSTRUZIONI srl - ATI COSTITUENDA; 15. SPAGNOL srl - ATI COSTITUENDA.</t>
  </si>
  <si>
    <t>1. BELLOMO COSTRUZIONI srl; 2. BOZZETTO sas; 3. COSPEDIL srl; 4. COLLODETTO ANGELO srl; 5. CONCRETE PREFABBRICATI srl; 6. COSTRUZIONI BOZ DI BOZ ANTONIO E C. sas; 7. COSTRUZIONI MARTINI srl; 8.DUCOS srl; 9. F.LLI DIANA snc; 10. FERROLI &amp; C sas; 11. GEROMETTA spa; 12.ICEP srl; 13. ILESA COSTRUZIONI srl; 14. IMPRESA BISCONTIN spa; 15.IMPRESA COSTRUZIONI FABRIS AMBROGIO snc; 16. IMPRESA EDILE CARDAZZO CAV ERMENEGILDO srl; 17. IMPRESA EDILE DEL MISTRO GIACOBBE spa; 18. IMPRESA EDILE NADALIN ANTONIO srl; 19. IMPRESA POLESE spa; 20. INDECO srl; 21. LORENZON COSTRUZIONI srl; 22. MIOR ROBERTO; 23. NUOVA IZC COSTRUZIONI GENERALI scarl; 24. ROSSIT ANTONIO snc; 25. SPAGNOL srl; 26 STYLEDILE snc; 27. TOLUSSO COSTRUZIONI srl.</t>
  </si>
  <si>
    <t>1. BELLOMO COSTRUZIONI srl ; 2. COSPEDIL srl - ATI COSTITUENDA; 3. COLLODETTO ANGELO srl - ATI COSTITUENDA; 4. COSTRUZIONI BOZ DI BOZ ANTONIO E C. sas; 5. FERROLI &amp; C sas - ATI COSTITUENDA; 6. GEROMETTA spa - ATI COSTITUENDA; 7.ICEP srl - ATI COSTITUENDA; 8.IMPRESA COSTRUZIONI FABRIS AMBROGIO snc - ATI COSTITUENDA; 9. IMPRESA EDILE CARDAZZO CAV ERMENEGILDO srl - ATI COSTITUENDA; 10. IMPRESA EDILE DEL MISTRO GIACOBBE spa; 11. IMPRESA EDILE NADALIN ANTONIO srl - ATI COSTITUENDA; 12. IMPRESA POLESE spa; 13. LORENZON COSTRUZIONI srl - ATI COSTITUENDA; 14. SPAGNOL srl - ATI COSTITUENDA; 15. TOLUSSO COSTRUZIONI srl - ATI COSTITUENDA.</t>
  </si>
  <si>
    <t>ATI COSTITUENDA IMPRESA POLESE spa (Capogruppo)/CANDUSSO CARPENTERIE (Impresa Mandante)</t>
  </si>
  <si>
    <t>2017/LT/U/728</t>
  </si>
  <si>
    <t>Z3C1F5F99F</t>
  </si>
  <si>
    <t>VETRERIA TRAMONTIN SRL</t>
  </si>
  <si>
    <t>00187430939</t>
  </si>
  <si>
    <t>Fornitura vetri, profili in ferro per bloccaggio + trasporto in sede</t>
  </si>
  <si>
    <t>2017/LT/U/734</t>
  </si>
  <si>
    <t>Z251F63EEB</t>
  </si>
  <si>
    <t>Manutenzione fioriere</t>
  </si>
  <si>
    <t>2017/LT/U/735</t>
  </si>
  <si>
    <t>Z1D1F63FB4</t>
  </si>
  <si>
    <t>LIVIO PRESOT</t>
  </si>
  <si>
    <t>PRSLVI47C05G888R</t>
  </si>
  <si>
    <t>Manutenzione cancelli elettrici parchi</t>
  </si>
  <si>
    <t>2017/LT/U/744</t>
  </si>
  <si>
    <t>ZD41F6AECC</t>
  </si>
  <si>
    <t>Fornitura pannelli in ferro zincato con guaina protettiva per Centro di Raccolta</t>
  </si>
  <si>
    <t>2017/LT/U/748</t>
  </si>
  <si>
    <t xml:space="preserve">ZB41F6DE0F </t>
  </si>
  <si>
    <t>Inserzione pagina GEA su Il Friuli - INTERVISTA TELEFRIULI</t>
  </si>
  <si>
    <t>2017/LT/U/754</t>
  </si>
  <si>
    <t>ZF11F712C7</t>
  </si>
  <si>
    <t>FORNITURA ANNUALI 2° SEMESTRE ANNO 2017</t>
  </si>
  <si>
    <t>2017/LT/U/757</t>
  </si>
  <si>
    <t>ZEF1F729C5</t>
  </si>
  <si>
    <t>04433390269</t>
  </si>
  <si>
    <t>Manutenzione ordinaria stazione meteo discarica</t>
  </si>
  <si>
    <t>2017/LT/U/758</t>
  </si>
  <si>
    <t>ZD11F72A82</t>
  </si>
  <si>
    <t>Fornitura adesivi per Centro di Raccolta</t>
  </si>
  <si>
    <t>2017/LT/U/761</t>
  </si>
  <si>
    <t>Z161F74590</t>
  </si>
  <si>
    <t>Fornitura targhette adesive per sede</t>
  </si>
  <si>
    <t>2017/LT/U/762</t>
  </si>
  <si>
    <t>Z621F75525</t>
  </si>
  <si>
    <t>ACTECO</t>
  </si>
  <si>
    <t>00218610939</t>
  </si>
  <si>
    <t>Campionamento ed analisi percolato discarica</t>
  </si>
  <si>
    <t>2017/LT/U/763</t>
  </si>
  <si>
    <t>Z3A1F799C8</t>
  </si>
  <si>
    <t>Montaggio vetri retinati su portoni vecchia sede GEA</t>
  </si>
  <si>
    <t>2017/LT/U/766</t>
  </si>
  <si>
    <t>Z9F1F7B7F2</t>
  </si>
  <si>
    <t>CENTRO RISORSE</t>
  </si>
  <si>
    <t>00584180269</t>
  </si>
  <si>
    <t>Analisi acque di scarico Ecocentri</t>
  </si>
  <si>
    <t>2017/LT/U/767</t>
  </si>
  <si>
    <t>ZD81F7C072</t>
  </si>
  <si>
    <t>01383890934</t>
  </si>
  <si>
    <t>Acquisto decespugliatori</t>
  </si>
  <si>
    <t>2017/LT/U/768</t>
  </si>
  <si>
    <t>Z941F7C0BF</t>
  </si>
  <si>
    <t>Abbattimento di piante d'alto fusto in aree verdi comunali</t>
  </si>
  <si>
    <t>2017/LT/U/773</t>
  </si>
  <si>
    <t>ZE21F7E76B</t>
  </si>
  <si>
    <t>Fornitura sacchetti "secco" e "MUMA" Prata</t>
  </si>
  <si>
    <t>2017/LT/U/774</t>
  </si>
  <si>
    <t>Fornitura sacchi "MUMA" Cordenons</t>
  </si>
  <si>
    <t>2017/LT/U/786</t>
  </si>
  <si>
    <t>ZDF1F86AF9</t>
  </si>
  <si>
    <t>Sfalcio aree piane e inclinate discarica</t>
  </si>
  <si>
    <t>1. ARTCO SERVIZI; 2. AZIENDA VIVAI OLIVO TOFFOLI; 3. COOP NONCELLO; 4. COOPERATIVA OASI; 5. DE NARDI E VECCHIATO; 6. ECO-SERVICE; 7. IDEALSERVICE; 8. TERRAVERDE SNC; 9. VIRIDIS SNC; 10. VIVERE IL FIUME.</t>
  </si>
  <si>
    <t>1. VIRIDIS SNC; 2. TERRAVERDE SNC; 3. ECO-SERVICE; 4. IDEALSERVICE.</t>
  </si>
  <si>
    <t>1. BNG ECOLYNE; 2. IBIPLAST; 3 Lady Plastic; 4. Mattiussi ecologia; 5 Romar ; 6 Seiduesei srl; 7. Greenevo.</t>
  </si>
  <si>
    <t>1. Lady Plastic; 2. Greenevo; 3. IBIPLAST.</t>
  </si>
  <si>
    <t>1. Lady Plastic; 2. Greenevo.</t>
  </si>
  <si>
    <t>1. Centro Risorse; 2. Laboratori Giusto; 3. Leochimica; 4. Nuova Tecnogest.</t>
  </si>
  <si>
    <t>1. Centro Risorse; 2. Nuova Tecnogest.</t>
  </si>
  <si>
    <t>1. Tempoverde SAS.</t>
  </si>
  <si>
    <t>1. Agraria di Porcia; 2. Menardi SNC; 3. Tempoverde SAS.</t>
  </si>
  <si>
    <t>1. Toffoli; 2. Agrosystem; 3. Furlanetto; 4. Trevisan.</t>
  </si>
  <si>
    <t>1. Toffoli; 2. Agrosystem; 3. Furlanetto.</t>
  </si>
  <si>
    <t>1. SINCROMIA; 2. COFF; 3. SERYMARK.</t>
  </si>
  <si>
    <t xml:space="preserve"> 1. COFF; 2. SERYMARK. </t>
  </si>
  <si>
    <t>1. Sincromia; 2. Serymark; 3. Grafiche Scarpis; 4. COFF SNC.</t>
  </si>
  <si>
    <t>1. Sincromia; 2. Serymark; 3. Grafiche Scarpis; 4) COFF SNC.</t>
  </si>
  <si>
    <t>Lavori per la realizzazione degli uffici aziendali di GEA Gestioni Ecologiche e Ambientali spa, fornitura e posa in opera dei serramenti - 4° LOTTO</t>
  </si>
  <si>
    <t>1. ALUNORD srl
2. ASQUINI VENECIO - LUIGI &amp; C. SNC BOZ COSTRUZIONI srl
3. AZ METALLI SRL
4. BERTOLUTTI srl
5. CANDUSSO CARPENTERIE E LATTONERIE SRL
6. CELLA COSTRUZIONI srl
7. COPAS spa
8. COSATTO LEGNO SRL
9. FRATELLI CASETTA SRL
10. FABBRO VANNI SRL
11. FALEGNAMERIA ARTIGIANA F.LLI AGNOLON SNC
12. MAKING SRL
13. MAZZON SRL
14. MODULAR BLDG SRL
15. SE AL SRL
16. SERRAMETAL SRL
17. SLURRY ITALIA SRL
18. STRUT FER DI DEL FORNO ARRIGO &amp; C SASA
19. TAGLIAPIETRA SRL
20. TOFFOLI SERRAMENTI SRL</t>
  </si>
  <si>
    <t>1. BERTOLUTTI SRL
2. ALUNORD SRL
3. MAZZON SRL
4. COPAS SRL
5. SLURRY ITALIA SRL
6. STRUT FER SAS
7. CELLA COSTRUZIONI SRL
8. SERRAMETAL SRL</t>
  </si>
  <si>
    <t>Polizza RCA autoveicoli aziendali</t>
  </si>
  <si>
    <t>AON SPA</t>
  </si>
  <si>
    <t>ACQUISTO DECESPUGLIATORE PROFESSIONALE</t>
  </si>
  <si>
    <t>6301491ADE</t>
  </si>
  <si>
    <t>ENERGREEN</t>
  </si>
  <si>
    <t>2016/U/4</t>
  </si>
  <si>
    <t xml:space="preserve">XD717D08FA </t>
  </si>
  <si>
    <t>MANUTENZIONE AREE VERDI</t>
  </si>
  <si>
    <t>2016/U/28</t>
  </si>
  <si>
    <t>X2517D090B</t>
  </si>
  <si>
    <t>EQUIPE</t>
  </si>
  <si>
    <t>2016/U/29</t>
  </si>
  <si>
    <t>XF817D090C</t>
  </si>
  <si>
    <t>ERGOPLAST</t>
  </si>
  <si>
    <t>SMALTIMENTO E/O RECUPERO RIFIUTI IN POLIETILENE</t>
  </si>
  <si>
    <t>2016/U/30</t>
  </si>
  <si>
    <t>MANUTENZIONE E RIPARAZIONE IMPIANTI ELETTRICI SEDI OPERATIVE</t>
  </si>
  <si>
    <t>2016/U/31</t>
  </si>
  <si>
    <t>XA817D090E</t>
  </si>
  <si>
    <t>MANUTENZIONE/RIPARAZIONE VEICOLI MARCA MB</t>
  </si>
  <si>
    <t>2016/U/32</t>
  </si>
  <si>
    <t xml:space="preserve">X8017D090F </t>
  </si>
  <si>
    <t>2016/U/33</t>
  </si>
  <si>
    <t>X5817D0910</t>
  </si>
  <si>
    <t>2016/U/34</t>
  </si>
  <si>
    <t>X3017D0911</t>
  </si>
  <si>
    <t>MANUTENZIONE IMPIANTI RISCALDAMENTO E INCARICO 3° RESP.LE</t>
  </si>
  <si>
    <t>2016/U/69</t>
  </si>
  <si>
    <t>XC8180BB02</t>
  </si>
  <si>
    <t>AGGIORNAMENTO VECCHI SPOT PAPU</t>
  </si>
  <si>
    <t>2016/U/71</t>
  </si>
  <si>
    <t>X78180BB04</t>
  </si>
  <si>
    <t>MOZZON LUIGI</t>
  </si>
  <si>
    <t>MANUTENZIONE PARCHI LAGHETTI RORAI</t>
  </si>
  <si>
    <t>Incarico presentazione istanze di modifica presso ALBO GESTORI RIFIUTI TS</t>
  </si>
  <si>
    <t>DATA</t>
  </si>
  <si>
    <t>VERIFICA QUINQUENNALE IMPIANTO MESSA A TERRA</t>
  </si>
  <si>
    <t>FORMAZIONE AGGIORNAMENTO PIATTAFORMA AEREA</t>
  </si>
  <si>
    <t>FORNITURA MATERIALE D'UFFICIO MOBILI</t>
  </si>
  <si>
    <t>FORNITURA RICAMBISTICA E ATTREZZATURA PER MANUTENZIONE VERDE</t>
  </si>
  <si>
    <t>MANUTENZIONE STRAORDINARIA MACCHINA OPERATRICE CATERPILLAR 928 G</t>
  </si>
  <si>
    <t>SFALCIO TAPPETI ERBOSI AREE VERDI COMUNE DI PORDENONE</t>
  </si>
  <si>
    <t>6177853D8F</t>
  </si>
  <si>
    <t>6208836D8A</t>
  </si>
  <si>
    <t>FORNITURA MEZZI SPECIALMENTE ALLESTITI PER LA RACCOLTA RIFIUTI URBANI</t>
  </si>
  <si>
    <t>6247827DEE</t>
  </si>
  <si>
    <t>MANUTENZIONE MEZZI</t>
  </si>
  <si>
    <t>64686334D1</t>
  </si>
  <si>
    <t>FORNITURA CARBURANTE PER AUTOTRAZIONE, MEDIANTE ACQUISTO ALLA POMPA PER MEZZI DI PROPRIETà O IN USO A GEA</t>
  </si>
  <si>
    <t>6530160A7F</t>
  </si>
  <si>
    <t>FORNITURA BIDONI 120 LITRI CON MICROCHIP</t>
  </si>
  <si>
    <t>1. SAN MARCO PETROLI; 2. BASSO ANTONIO DITTA INDIVIDUALE; 3. DI NICOLA FABRIZIO DITTA INDIVIDUALE; 4. WELNA SNC.</t>
  </si>
  <si>
    <t>1.WELNA SNC.</t>
  </si>
  <si>
    <t>WELNA SNC</t>
  </si>
  <si>
    <t>Procedura negoziata</t>
  </si>
  <si>
    <t>1. COOP NONCELLO; 2. LA SORGENTE;</t>
  </si>
  <si>
    <t xml:space="preserve">1. COOP NONCELLO; 2. LA SORGENTE; 3. KARPOS; 4. COOPERATIVA SOCIALE OASI; 5. ALTEA SOC. COOP.; L'ACERO ROSSO; </t>
  </si>
  <si>
    <t>Proc. Neg. Ex art. 24 L.R. FVG n. 20/2006</t>
  </si>
  <si>
    <t>Aff. Diretto</t>
  </si>
  <si>
    <t>Aff.Diretto</t>
  </si>
  <si>
    <t>LAVORI DI ASPORTO VEGETAZIONE CENTRO GLORIA LANZA</t>
  </si>
  <si>
    <t>2017/LT/U/795</t>
  </si>
  <si>
    <t>2017/LT/U/804</t>
  </si>
  <si>
    <t>2017/LT/U/808</t>
  </si>
  <si>
    <t>2017/LT/U/810</t>
  </si>
  <si>
    <t>2017/LT/U/813</t>
  </si>
  <si>
    <t>2017/LT/U/817</t>
  </si>
  <si>
    <t>2017/LT/U/826</t>
  </si>
  <si>
    <t>2017/LT/U/848</t>
  </si>
  <si>
    <t>2017/LT/U/849</t>
  </si>
  <si>
    <t>2017/LT/U/850</t>
  </si>
  <si>
    <t>2017/LT/U/857</t>
  </si>
  <si>
    <t>2017/LT/U/858</t>
  </si>
  <si>
    <t>2017/LT/U/860</t>
  </si>
  <si>
    <t>2017/LT/U/864</t>
  </si>
  <si>
    <t xml:space="preserve">Z9B1F92B72 </t>
  </si>
  <si>
    <t xml:space="preserve">Z521F9A7E6 </t>
  </si>
  <si>
    <t>Z181F9C55E</t>
  </si>
  <si>
    <t>ZD81F9F241</t>
  </si>
  <si>
    <t>ZD21FA3D1D</t>
  </si>
  <si>
    <t xml:space="preserve">ZDC1FA6DE4 </t>
  </si>
  <si>
    <t>Z991FAB027</t>
  </si>
  <si>
    <t>Z641FB76A1</t>
  </si>
  <si>
    <t>Z7E1FB7F99</t>
  </si>
  <si>
    <t>Z2C1FB800C</t>
  </si>
  <si>
    <t>ZC71FBBD6F</t>
  </si>
  <si>
    <t>Z241FBBD9F</t>
  </si>
  <si>
    <t>Z4D1FBBDE3</t>
  </si>
  <si>
    <t xml:space="preserve">Z3B1FBF8C4 </t>
  </si>
  <si>
    <t xml:space="preserve">CLEANER SERVICE SNC di DA ROS P&amp;C </t>
  </si>
  <si>
    <t>BIOMAN</t>
  </si>
  <si>
    <t>TECNO CLEAN SRL</t>
  </si>
  <si>
    <t>ECOSERVICE</t>
  </si>
  <si>
    <t xml:space="preserve">01516290931 </t>
  </si>
  <si>
    <t>01094430319</t>
  </si>
  <si>
    <t>02601751205</t>
  </si>
  <si>
    <t>Fornitura antivespe</t>
  </si>
  <si>
    <t>Servizio rimozione nidi di vespe</t>
  </si>
  <si>
    <t>Audit Sistema integrato e migrazione SGI norme UNI EN ISO 9001:2015 e 14001:2015</t>
  </si>
  <si>
    <t>Rinnovo annuale garanzia finanziaria Albo Autotrasportatori c/terzi</t>
  </si>
  <si>
    <t>Pulizia pavimenti e superfici di pregio Pordenone - Corso Garibaldi e altre aree limitrofe</t>
  </si>
  <si>
    <t>Fornitura e messa a dimora piante area piazza Vallenoncello e rotonda Santin</t>
  </si>
  <si>
    <t>Analisi rifiuti</t>
  </si>
  <si>
    <t>Affidamento realizzazione fornitura Eco-calendari 2018</t>
  </si>
  <si>
    <t>Lavaggio esterno contenitori per la raccolta oli alimentari esausti</t>
  </si>
  <si>
    <t>Noleggio breve fornitura spazzatrice (2 mesi)</t>
  </si>
  <si>
    <t>Messa in sicurezza alberature colpite da fortunale 28.08</t>
  </si>
  <si>
    <t>Sfalcio vincolo autostradale A28</t>
  </si>
  <si>
    <t>Abbattimento alberature Via s. Giuliano Pordenone</t>
  </si>
  <si>
    <t>Fornitura attrezzatura per il verde</t>
  </si>
  <si>
    <t>1. UNINDUSTRIA SERVIZI E FORMAZIONE; 2. AUREA PROFESSIONAL.</t>
  </si>
  <si>
    <t>1. LA CAMPANIA SRL; 2. IDEALSERVICE SOC. COOP.; 3. GRUPPO DEKOS SRL; 4. SOCIETA' COOPERATIVA PORTABAGAGLI MULTISERVICE; 5. ARTCO SERVIZI Società Cooperativa; 6. ARES SERVIZI; 7. CO.SE.MA SOC. COOP.</t>
  </si>
  <si>
    <t>1. LA CAMPANIA SRL; 2. IDEALSERVICE SOC. COOP.; 3. GRUPPO DEKOS SRL; 4. SOCIETA' COOPERATIVA PORTABAGAGLI MULTISERVICE.</t>
  </si>
  <si>
    <t>1. CASA EDITRICE LEARDINI GUERRINO; 2. TIPOGRAFIA SARTOR; 3. ACHAB SRL; 4. GRAFICHE SCARPIS; 5. SINCROMIA SRL; 6. GIEFFE EDIZIONI SRL.</t>
  </si>
  <si>
    <t>1. TIPOGRAFIA SARTOR; 2. ACHAB SRL; 3. GRAFICHE SCARPIS; 4. SINCROMIA SRL; 5. GIEFFE EDIZIONI SRL.</t>
  </si>
  <si>
    <t>1. ECOSERVICE; 2. AR.MA VIVAI.</t>
  </si>
  <si>
    <t>1. Arbotech; 2. Vivai Toffoli; 3. Denardi; 4. Il Giardino; 5. Il Girasole; 6. Acero Rosso; 7. Vivai Trevisan; 8. Verde Piano; 9. Viridis.</t>
  </si>
  <si>
    <t xml:space="preserve"> 1. Vivai Toffoli; 2. Il Girasole; 3. Acero Rosso; 4. Vivai Trevisan.</t>
  </si>
  <si>
    <t>1. Menardi ; 2. Agrit; 3. Agraria di Porcia; 4. Rovere Daniele; 5. Tempoverde.</t>
  </si>
  <si>
    <t xml:space="preserve"> 1. Menardi; 2. Tempoverde</t>
  </si>
  <si>
    <t>2017/LT/U/871</t>
  </si>
  <si>
    <t>ZE41FC5852</t>
  </si>
  <si>
    <t>Abbattimenti e potature a seguito di fortunale</t>
  </si>
  <si>
    <t>2017/LT/U/872</t>
  </si>
  <si>
    <t>Z2F1FC588F</t>
  </si>
  <si>
    <t>IL GIRASOLE DI COPAT</t>
  </si>
  <si>
    <t>01508160932</t>
  </si>
  <si>
    <t>Manutenzione straordinaria del verde</t>
  </si>
  <si>
    <t>2017/LT/U/873</t>
  </si>
  <si>
    <t xml:space="preserve">ZC41FC6B26 </t>
  </si>
  <si>
    <t>UMANA SPA</t>
  </si>
  <si>
    <t xml:space="preserve">05391311007 </t>
  </si>
  <si>
    <t xml:space="preserve">Selezione candidiati per lavoro interinale - addetto call center e sistemi gestionali  </t>
  </si>
  <si>
    <t>2017/LT/U/876</t>
  </si>
  <si>
    <t>ZD11FCB63A</t>
  </si>
  <si>
    <t>Fornitura terra vagliata</t>
  </si>
  <si>
    <t>2017/LT/U/878</t>
  </si>
  <si>
    <t xml:space="preserve">Z431FD2110 </t>
  </si>
  <si>
    <t>Ritiro, trasporto e smaltimento lana di vetro</t>
  </si>
  <si>
    <t>2017/LT/U/879</t>
  </si>
  <si>
    <t xml:space="preserve">ZC31FD213F </t>
  </si>
  <si>
    <t>Fornitura e posa in opera di apparecchiature elettriche per riallaccio contatori presso ecocentro PN</t>
  </si>
  <si>
    <t>2017/LT/U/885</t>
  </si>
  <si>
    <t xml:space="preserve"> 
Z591FE097B</t>
  </si>
  <si>
    <t>OFFICE SOLUTIONS SISTEMI DI MARIO SCARPA</t>
  </si>
  <si>
    <t>01356840932</t>
  </si>
  <si>
    <t>Sostituzione coperchio stampante LQ2190</t>
  </si>
  <si>
    <t>2017/LT/U/888</t>
  </si>
  <si>
    <t>Z741FE42C3</t>
  </si>
  <si>
    <t>Esami e visite periodiche</t>
  </si>
  <si>
    <t>2017/LT/U/889</t>
  </si>
  <si>
    <t>Z6C1FE4873</t>
  </si>
  <si>
    <t>Analisi residui pulizia stradale</t>
  </si>
  <si>
    <t>2017/LT/U/897</t>
  </si>
  <si>
    <t>Z8A1FECB18</t>
  </si>
  <si>
    <t>Rottura cambio mezzo</t>
  </si>
  <si>
    <t>2017/LT/U/901</t>
  </si>
  <si>
    <t xml:space="preserve">Z591FF4E04 </t>
  </si>
  <si>
    <t>Istanza pratica inserimento presso Albo Gestori Ambientali mezzo AHN486</t>
  </si>
  <si>
    <t>2017/LT/U/902</t>
  </si>
  <si>
    <t>Z0D1FF716B</t>
  </si>
  <si>
    <t>2017/LT/U/905</t>
  </si>
  <si>
    <t>ZAA20030C4</t>
  </si>
  <si>
    <t>Lavorazioni elettriche presso Centro Raccolta Cordenons e Roveredo in Piano</t>
  </si>
  <si>
    <t>2017/LT/U/911</t>
  </si>
  <si>
    <t>ZF5200410F</t>
  </si>
  <si>
    <t>Fornitura ipoclorito, cloro granulare e in pastiglie</t>
  </si>
  <si>
    <t>2017/LT/U/918</t>
  </si>
  <si>
    <t>Z14200D446</t>
  </si>
  <si>
    <t>2017/LT/U/919</t>
  </si>
  <si>
    <t>ZE7200D63D</t>
  </si>
  <si>
    <t>Ordine realizzazione blocchi ricevute fiscali</t>
  </si>
  <si>
    <t>2017/LT/U/927</t>
  </si>
  <si>
    <t xml:space="preserve">Z2A2019965 </t>
  </si>
  <si>
    <t>Fornitura adesivi con codice bidoni</t>
  </si>
  <si>
    <t>2017/LT/U/930</t>
  </si>
  <si>
    <t>Z0A201B9F3</t>
  </si>
  <si>
    <t>Manutenzione straordinaria stazione meteorologica</t>
  </si>
  <si>
    <t>2017/LT/U/934</t>
  </si>
  <si>
    <t>Z43201E1D3</t>
  </si>
  <si>
    <t>Pulizie cisterne stradali</t>
  </si>
  <si>
    <t>2017/LT/U/935</t>
  </si>
  <si>
    <t>ZF5201E2BD</t>
  </si>
  <si>
    <t>Fornitura DPI</t>
  </si>
  <si>
    <t>2017/LT/U/939</t>
  </si>
  <si>
    <t>ZD62020390</t>
  </si>
  <si>
    <t>Fornitura ricambi attrezzature manutenzione verde</t>
  </si>
  <si>
    <t>1. Anthea Servizi srl; 2. Casa editrice Leardini; 3. Tipografia Sartor; 4. Gieffe edizioni srl; 5. ADROMA di Gustapane Debora; 6. Ronchi Renato.</t>
  </si>
  <si>
    <t>1. Tipografia Sartor; 2. Casa editrice Leardini; 3. Anthea servizi srl.</t>
  </si>
  <si>
    <t>2017/LT/U/940</t>
  </si>
  <si>
    <t>Z6B2020CF6</t>
  </si>
  <si>
    <t>Fornitura segnaletica stradale</t>
  </si>
  <si>
    <t>2017/LT/U/941</t>
  </si>
  <si>
    <t>Z9A2020DDD</t>
  </si>
  <si>
    <t>2017/LT/U/956</t>
  </si>
  <si>
    <t xml:space="preserve">Z21202CDC7 </t>
  </si>
  <si>
    <t>Selezione candidiato per lavoro interinale - addetto operaio manutentore</t>
  </si>
  <si>
    <t>2017/LT/U/958</t>
  </si>
  <si>
    <t xml:space="preserve">Z402030F00 </t>
  </si>
  <si>
    <t>Istanza pratica integrazione 2 nuovi CER mezzo DN997EM presso Albo Gestori Ambientali - CAT 1 C</t>
  </si>
  <si>
    <t>2017/LT/U/959</t>
  </si>
  <si>
    <t xml:space="preserve">Z3B2030F9D </t>
  </si>
  <si>
    <t>Selezione candidiato per lavoro interinale - addetto impiegato 5B</t>
  </si>
  <si>
    <t>2017/LT/U/960</t>
  </si>
  <si>
    <t xml:space="preserve">Z1A203251D </t>
  </si>
  <si>
    <t>AGRARIA DI PORCIA SNC</t>
  </si>
  <si>
    <t>00066330937</t>
  </si>
  <si>
    <t>Fornitura DPI antitaglio</t>
  </si>
  <si>
    <t>2017/LT/U/961</t>
  </si>
  <si>
    <t xml:space="preserve"> Z38203255B </t>
  </si>
  <si>
    <t>Riparazioni c/o impianti elettrici parchi di Pordenone</t>
  </si>
  <si>
    <t>2017/LT/U/967</t>
  </si>
  <si>
    <t xml:space="preserve">ZCA2035B6A </t>
  </si>
  <si>
    <t>Ripristino parco del Seminario e altre aree PN</t>
  </si>
  <si>
    <t>2017/LT/U/985</t>
  </si>
  <si>
    <t xml:space="preserve">Z4D20492D9 </t>
  </si>
  <si>
    <t>MARTIN DESIGN SRL</t>
  </si>
  <si>
    <t xml:space="preserve">09781700969 </t>
  </si>
  <si>
    <t>Fornitura fioriere per "piazza in movimento"</t>
  </si>
  <si>
    <t>2017/LT/U/990</t>
  </si>
  <si>
    <t xml:space="preserve">ZD7204EFEE </t>
  </si>
  <si>
    <t xml:space="preserve">Fornitura armadio sala riunione  </t>
  </si>
  <si>
    <t>2017/LT/U/995</t>
  </si>
  <si>
    <t xml:space="preserve">Z7F2051AE2 </t>
  </si>
  <si>
    <t xml:space="preserve">01488540939 </t>
  </si>
  <si>
    <t>Servizio di noleggio a freddo spazzatrice stradale</t>
  </si>
  <si>
    <t>2017/LT/U/1000</t>
  </si>
  <si>
    <t>Z6C205943E</t>
  </si>
  <si>
    <t>Servizio di pulizia canalette della discarica e abbattimento essenze arbustive/arboree</t>
  </si>
  <si>
    <t>2017/LT/U/1003</t>
  </si>
  <si>
    <t>Z15205B6A4</t>
  </si>
  <si>
    <t xml:space="preserve">Fornitura bidoni e coperchi </t>
  </si>
  <si>
    <t>2017/LT/U/1008</t>
  </si>
  <si>
    <t>ZCD20594E5</t>
  </si>
  <si>
    <t>Fresatura aiuole via Dogana</t>
  </si>
  <si>
    <t>2017/LT/U/1010</t>
  </si>
  <si>
    <t>ZE4205FE1F</t>
  </si>
  <si>
    <t>Fornitura prodotti biologici e sementi</t>
  </si>
  <si>
    <t>2017/LT/U/1011</t>
  </si>
  <si>
    <t>Z54205FE87</t>
  </si>
  <si>
    <t xml:space="preserve">VIVAI D'ANDREIS SAS </t>
  </si>
  <si>
    <t xml:space="preserve">01395910308 </t>
  </si>
  <si>
    <t>Fornitura e posa di alberi e arbusti</t>
  </si>
  <si>
    <t>2017/LT/U/1022</t>
  </si>
  <si>
    <t>Z73206AD90</t>
  </si>
  <si>
    <t>Fornitura blocchi a due copie con numerazione complessiva</t>
  </si>
  <si>
    <t>1. Casa editrice Leardini; 2. Tipografia Sartor; 3. Anthea Servizi.</t>
  </si>
  <si>
    <t>1. ACHAB; 2. ADROMA di Gustapane; 3. Casa editrice Leardini; 4. Gieffe edizioni; 5. Ronchi Renato; 6. Piemme SPA; 7. Serymark; 8. Syncromia; 9. Tipografia Sartor; 10. Anthea Servizi Srl.</t>
  </si>
  <si>
    <t>2017/LT/U/1027</t>
  </si>
  <si>
    <t>Z3D206FB2C</t>
  </si>
  <si>
    <t>OMB TECHNOLOGY SRL</t>
  </si>
  <si>
    <t>03609770981</t>
  </si>
  <si>
    <t>Fornitura mezzo specialmente allestito per attività porta a porta</t>
  </si>
  <si>
    <t>2017/PEC/U/132</t>
  </si>
  <si>
    <t>ZC120781C7</t>
  </si>
  <si>
    <t>L'AUTOGAS OROBICA SPA</t>
  </si>
  <si>
    <t xml:space="preserve">00225040161 </t>
  </si>
  <si>
    <t>Fornitura GPL per serbatoio c/o sede aziendale</t>
  </si>
  <si>
    <t>2017/LT/U/1040</t>
  </si>
  <si>
    <t>Z53207FE10</t>
  </si>
  <si>
    <t>AZ. AGR. LA CAMPANELLA DI SGARABOTTOLO ANNA MARIA</t>
  </si>
  <si>
    <t xml:space="preserve">SGRNMR61M46C544Z </t>
  </si>
  <si>
    <t>Potatura roseto MIRA</t>
  </si>
  <si>
    <t>2017/LT/U/1041</t>
  </si>
  <si>
    <t>Z99207FE4D</t>
  </si>
  <si>
    <t xml:space="preserve">TECNOGREEN SNC </t>
  </si>
  <si>
    <t xml:space="preserve">01343730931 </t>
  </si>
  <si>
    <t>Fornitura tosasiepi</t>
  </si>
  <si>
    <t>2017/LT/U/1042</t>
  </si>
  <si>
    <t>ZF72089137</t>
  </si>
  <si>
    <t xml:space="preserve">RAFRAN CONSULENZE </t>
  </si>
  <si>
    <t xml:space="preserve">RCCFNC52D20L736J </t>
  </si>
  <si>
    <t>Consulenza ambientale</t>
  </si>
  <si>
    <t>2017/LT/U/1049</t>
  </si>
  <si>
    <t>Z8420887CA</t>
  </si>
  <si>
    <t xml:space="preserve">L'ACERO ROSSO SOCIETA' COOPERATIVA SOCIALE </t>
  </si>
  <si>
    <t>01747720934</t>
  </si>
  <si>
    <t>Fornitura terriccio</t>
  </si>
  <si>
    <t>2017/LT/U/1052</t>
  </si>
  <si>
    <t>Z5D2089AB1</t>
  </si>
  <si>
    <t>NUOVA TECNOGEST</t>
  </si>
  <si>
    <t xml:space="preserve">02273190260 </t>
  </si>
  <si>
    <t xml:space="preserve">Analisi vaglio </t>
  </si>
  <si>
    <t>2017/LT/U/1053</t>
  </si>
  <si>
    <t>Z1B208E60C</t>
  </si>
  <si>
    <t>IGP ENGINEERING SRL</t>
  </si>
  <si>
    <t xml:space="preserve">01107350322 </t>
  </si>
  <si>
    <t>Verifica dimensionale e funzionale impianto lavaggio</t>
  </si>
  <si>
    <t>2017/LT/U/1054</t>
  </si>
  <si>
    <t>Z2A208E62B</t>
  </si>
  <si>
    <t>IDROYSTEM SNC</t>
  </si>
  <si>
    <t xml:space="preserve">01319710933 </t>
  </si>
  <si>
    <t>Manutenzione idropulitrice</t>
  </si>
  <si>
    <t>2017/LT/U/1055</t>
  </si>
  <si>
    <t>Z00208E3AC</t>
  </si>
  <si>
    <t>Istanza pratica presso Albo Gestori Ambientali: Inserimento (variazione) mezzo AFH451; Cancellazione AFH450; Iscrizione 9 mezzi in 2BIS conto/proprio</t>
  </si>
  <si>
    <t>///</t>
  </si>
  <si>
    <t>Z6920902EA</t>
  </si>
  <si>
    <t>SANDRIN ALBERTO</t>
  </si>
  <si>
    <t xml:space="preserve">SNDLRT64S12A516G </t>
  </si>
  <si>
    <t>Adempimenti fiscali e tributrari 2017</t>
  </si>
  <si>
    <t>2017/LT/U/1057</t>
  </si>
  <si>
    <t>ZA02092F27</t>
  </si>
  <si>
    <t>S.F. DI SECCO FABIO</t>
  </si>
  <si>
    <t>SCCFBA63H27H657S</t>
  </si>
  <si>
    <t>Riqualificazione Piazza Risorgimento Pordenone</t>
  </si>
  <si>
    <t>2017/LT/U/1058</t>
  </si>
  <si>
    <t>Z922092F4D</t>
  </si>
  <si>
    <t xml:space="preserve">Fornitura e posa 4 aceri c/o Via Planton PN </t>
  </si>
  <si>
    <t>2017/LT/U/1064</t>
  </si>
  <si>
    <t>Z7B209B163</t>
  </si>
  <si>
    <t xml:space="preserve">00994830305 </t>
  </si>
  <si>
    <t>2017/LT/U/1065</t>
  </si>
  <si>
    <t>ZCB209B939</t>
  </si>
  <si>
    <t>PRISMA SRL</t>
  </si>
  <si>
    <t xml:space="preserve">01717150930 </t>
  </si>
  <si>
    <t>Servizio distribuzione ecocalendari 2018</t>
  </si>
  <si>
    <t>2017/LT/U/1078</t>
  </si>
  <si>
    <t>ZB420A89BF</t>
  </si>
  <si>
    <t>2017/LT/U/1079</t>
  </si>
  <si>
    <t>Z1F20A8FAB</t>
  </si>
  <si>
    <t>Assistenza prodotti informatici - ECOSYS M2535DN - LW14949391</t>
  </si>
  <si>
    <t>2017/LT/U/1080</t>
  </si>
  <si>
    <t>Z3620AB639</t>
  </si>
  <si>
    <t>Abbattimento pioppo</t>
  </si>
  <si>
    <t>1. Menardi snc; 2. Tecnogreen snc 3.Agraria di Porcia snc; 4.AgriRavagnolo srl; 5. Tempoverde sas.</t>
  </si>
  <si>
    <t>1. Menardi snc; 2. Tempoverde sas.; 3. Tecnogreen snc</t>
  </si>
  <si>
    <t>1. L'Acero rosso società cooperativa sociale; 2. Tecnogreen snc 3. Viridis società cooperativa; 4.Agrit Moro snc; 5. Azienda agricola Toffoli; 6. COFEAL srl; 7.Ditta Fabbri Angiolo; 8.Il Giardino di De Pra; 9. Rovere Daniela; 10. Tempoverde sas.; 11. Trevisan srl; 12. Consorzion Agrario FVG1.</t>
  </si>
  <si>
    <t>L'Acero rosso società cooperativa sociale; 2. Tecnogreen snc 3. Viridis società cooperativa; 4.Agrit Moro snc; 5. Azienda agricola Toffoli; 6.Trevisan srl; 7. Consorzion Agrario FVG; 8. Rovere Daniela;</t>
  </si>
  <si>
    <t>2017/LT/U/1087</t>
  </si>
  <si>
    <t>Z7220B9C23</t>
  </si>
  <si>
    <t>FABRIS SECURITAS</t>
  </si>
  <si>
    <t>01679120939</t>
  </si>
  <si>
    <t>Corso di aggiornamento sicurezza lavoratori</t>
  </si>
  <si>
    <t>2017/LT/U/1089</t>
  </si>
  <si>
    <t>Z7520BD9BC</t>
  </si>
  <si>
    <t>COMAC</t>
  </si>
  <si>
    <t>03322910237</t>
  </si>
  <si>
    <t>2017/LT/U/1093</t>
  </si>
  <si>
    <t>Z0420C1C58</t>
  </si>
  <si>
    <t>GLOBAL INVESTIGATION SERVICE SRL</t>
  </si>
  <si>
    <t>08800741004</t>
  </si>
  <si>
    <t>Servizio steward urbani Comune di Pordenone</t>
  </si>
  <si>
    <t>2017/LT/U/1098</t>
  </si>
  <si>
    <t>ZCD20C518A</t>
  </si>
  <si>
    <t>02000710406</t>
  </si>
  <si>
    <t>Fornitura chiavi cifrate per serratura gravitazionale</t>
  </si>
  <si>
    <t>2017/LT/U/1110</t>
  </si>
  <si>
    <t>Z1720D4A8C</t>
  </si>
  <si>
    <t>Fornitura gilet AV MASTER EXPERT</t>
  </si>
  <si>
    <t>2017/LT/U/1115</t>
  </si>
  <si>
    <t>Z5820DCADC</t>
  </si>
  <si>
    <t>2017/LT/U/1119</t>
  </si>
  <si>
    <t>Z6420E2D33</t>
  </si>
  <si>
    <t>Adesivi codici e vari</t>
  </si>
  <si>
    <t>2017//LT/U/1124</t>
  </si>
  <si>
    <t>Z7B20E937C</t>
  </si>
  <si>
    <t>2BELLS</t>
  </si>
  <si>
    <t>01819090935</t>
  </si>
  <si>
    <t>Servizio consulenza informatica</t>
  </si>
  <si>
    <t>2017//LT/U/1126</t>
  </si>
  <si>
    <t>Z1920EBCB9</t>
  </si>
  <si>
    <t>03971250281</t>
  </si>
  <si>
    <t>Fornitura banchi da lavoro e attrezzatura officina</t>
  </si>
  <si>
    <t>2017/LT/U/1133</t>
  </si>
  <si>
    <t>ZD420F91E2</t>
  </si>
  <si>
    <t>AVV. PAOLA BOLOGNA</t>
  </si>
  <si>
    <t>BLGPLA77C43H657Z</t>
  </si>
  <si>
    <t>Consulenza e assistenza legale ambiente</t>
  </si>
  <si>
    <t>2017/LT/U/1134</t>
  </si>
  <si>
    <t>Z5F20F95A5</t>
  </si>
  <si>
    <t>Riparazione automezzi</t>
  </si>
  <si>
    <t>2017/LT/U/1136</t>
  </si>
  <si>
    <t>Z6620F9788</t>
  </si>
  <si>
    <t>Inserzioni su "Il Friuli" e AGENDA 2018</t>
  </si>
  <si>
    <t>2017/LT/U/1139</t>
  </si>
  <si>
    <t>Z4720FDD9D</t>
  </si>
  <si>
    <t>B.T.E. SPA</t>
  </si>
  <si>
    <t>03320090172</t>
  </si>
  <si>
    <t>Fornitura cassoni scarrabili</t>
  </si>
  <si>
    <t>2017/LT/U/1141</t>
  </si>
  <si>
    <t>Z3920FF450</t>
  </si>
  <si>
    <t>CENTRO COMPRESSORI</t>
  </si>
  <si>
    <t>02541910275</t>
  </si>
  <si>
    <t>Manutenzione ordinaria compressori</t>
  </si>
  <si>
    <t>2017/LT/U/1147</t>
  </si>
  <si>
    <t>Z402106308</t>
  </si>
  <si>
    <t>Acquisto Fiat Fiorino</t>
  </si>
  <si>
    <t>1. UNINDUSTRIA SERVIZI E FORMAZIONE; 2. RAFRAN CONSULENZE; 3. FABRIS SECURITAS.</t>
  </si>
  <si>
    <t>1) B.T.E. SPA.</t>
  </si>
  <si>
    <t>1) B&amp;G ECOLYNE; 2) BTE BUSI GROUP; 3) COSECO; 4) GREENEVO; 5) IDEALOGOS; 6) ISPEF; 7) MASCARIN SRL; 8) MATTIUSSI ECOLOGIA; 9) MORETTO SRL; 10) MUZZIN SRL; 11) NONSOLOAREDO; 12) PROJECTCAR; 13) ROMAR SRL; 14) SEIDUESEI.</t>
  </si>
  <si>
    <t>2017/LT/U/1154</t>
  </si>
  <si>
    <t>Z7A210D7A7</t>
  </si>
  <si>
    <t>01175420932</t>
  </si>
  <si>
    <t>Fornitura di pali da recinzione esterna</t>
  </si>
  <si>
    <t>2017/LT/U/1156</t>
  </si>
  <si>
    <t>Z2A210DC90</t>
  </si>
  <si>
    <t>Fornitura di corteccia</t>
  </si>
  <si>
    <t>1. Agraria di Porcia; 2. Agrit di Moro; 3. Consorzio Agrario del FVG; 4. Mania Green; 5. Rovere Daniela; 6. Tecnogreen SNC; 7. Al Mulino di Rovere Omar.</t>
  </si>
  <si>
    <t>1. Mania Green; 2. Rovere Daniela; 3. Tecnogreen; 4. Consorzio Agrario del FVG; 5. Al Mulino di Rovere Omar.</t>
  </si>
  <si>
    <t>1. Agrit di Moro; 2. Al Mulino di Rovere Omar; 3. Vivai Olivo Toffoli; 4. Cofeal SRL; 5. Consorzio Agrario del FVG; 6. Ditta Fabbri; 7. Il Giardino SNC; 8. L'Acero Rosso; 9. Mania Green; 10. Rovere Daniela; 11. Tecnogreen SNC; 12. Trevisan; 13. VIRIDIS.</t>
  </si>
  <si>
    <t xml:space="preserve">1. Trevisan; 2. Mania Green; 3. L'Acero Rosso; 4. Consorzio Agrario del FVG; 5. Vivai Olivo Toffoli, 6. Rovere Daniela; 7. Tecnogreen SNC; 8. Al Mulino di Rovere Omar. </t>
  </si>
  <si>
    <t>72422795B1</t>
  </si>
  <si>
    <t>7244501F55</t>
  </si>
  <si>
    <t>72465813D1</t>
  </si>
  <si>
    <t>2017/LT/U/1113</t>
  </si>
  <si>
    <t>2017/LT/U/1149</t>
  </si>
  <si>
    <t>2017/LT/U/1150</t>
  </si>
  <si>
    <t>PROCEDURA NEGOZIATA EX ART. 36 DLGS. 50/2016</t>
  </si>
  <si>
    <t>Fornitura mezzo compattatore medio, nuovo di fabbrica, a carico posteriore con un volume utile di carico non inferiore a 16 mc</t>
  </si>
  <si>
    <t>Fornitura mezzo compattatore nuovo di fabbrica, a carico laterale con un volume utile di carico non inferiore a 27 mc</t>
  </si>
  <si>
    <t>Fornitura mezzo compattatore nuovo di fabbrica per raccolta differenziata, a carico laterale con un volume utile di carico non inferiore a 27 mc</t>
  </si>
  <si>
    <t>1. AMS SPA; 2. AUTOBREN SRL; 3. ECOSOLUZIONI SRL; 4. FARID INDUSTRIE SPA; 5. CARRARO SPA; 6. LONGO EUROSERVICE SRL; 7. OFFICINE POR.CELLI S.r.l.; 8. OMB TECHNOLOGY SRL; 9. TECNOINDUSTRIE MERLO SPA.</t>
  </si>
  <si>
    <t xml:space="preserve">1. FARID INDUSTRIE SPA; 2. LONGO EUROSERVICE SRL; 3. ECOSOLUZIONI SRL. </t>
  </si>
  <si>
    <t>1. AMS SPA; 2. FARID INDUSTRIE SPA, 3. OMB TECHNOLOGY SRL.</t>
  </si>
  <si>
    <t>1. FARID INDUSTRIE SPA.</t>
  </si>
  <si>
    <t>1. AMS SPA; 2. FARID INDUSTRIE SPA.</t>
  </si>
  <si>
    <t>2017/LT/U/1161</t>
  </si>
  <si>
    <t>Z8B2111906</t>
  </si>
  <si>
    <t>AL MULINO DI ROVERE OMAR</t>
  </si>
  <si>
    <t>01795580933</t>
  </si>
  <si>
    <t>Fornitura generatore di corrente</t>
  </si>
  <si>
    <t>2017/LT/U/1162</t>
  </si>
  <si>
    <t>ZB4211194A</t>
  </si>
  <si>
    <t>Fornitura idropulitrice</t>
  </si>
  <si>
    <t>1. TOP SERVICE SRL; 2. IDROSYSTEM SNC  3. TAGLIARIOL SNC</t>
  </si>
  <si>
    <t>1. AL MULINO di Rovere Omar; 2. TAGLIARIOL SNC 3. UNIPART SRL</t>
  </si>
  <si>
    <t>1. AL MULINO di ROVERE OMAR; 2. TAGLIARIOL SNC 3. UNIPART SRL</t>
  </si>
  <si>
    <t>2017/LT/U/1166</t>
  </si>
  <si>
    <t>7183382A58</t>
  </si>
  <si>
    <t>PROCEDURA NEGOZIATA EX ART. 24 LR 20/2006</t>
  </si>
  <si>
    <t>Gestione Ecocentri comunali</t>
  </si>
  <si>
    <t>1. ARCA COOPERATIVA; 2. COOPERATIVA SOCIALE KARPOS; 3. COOPNONCELLO; 4. FVG SERVIZI COOPERATIVA; 5. OLTRE LA SORGENTE COOPERATIVA; 6. QUERCIAMBIENTE COOPERATIVA</t>
  </si>
  <si>
    <t xml:space="preserve">1. COOPNONCELLO; 2. OLTRE LA SORGENTE COOPERATIVA. </t>
  </si>
  <si>
    <t xml:space="preserve">1. AR.MA.VIVAI AZ.AGR. SRL; 2. AZ. AGR. VIVAI OLIVO TOFFOLI SRL; 3. DE NARDI &amp; VECCHIATO SRL; 4. TREVISAN SRL; 5. VERDEPIANO; 6. VIRIDIS SOC. COOP.; 7. VIVAI D’ANDREIS S.a.s.; 8. VIVERE IL FIUME SOC. COOP.; 9. IL GIARDIN0; 10. IL GIRASOLE; 11. L’ACERO ROSSO COOP. SOCIALE. Offerenti (3): 1. AZ. AGR. VIVAI OLIVO TOFFOLI SRL; 2. TREVISAN SRL; 3. VIRIDIS SOC. COOP. 4. L’ACERO ROSSO COOP. SOCIALE.
</t>
  </si>
  <si>
    <t>1. AZ. AGR. VIVAI OLIVO TOFFOLI SRL; 2. TREVISAN SRL; 3. VIRIDIS SOC. COOP. 4. L’ACERO ROSSO COOP. SOCIALE.</t>
  </si>
  <si>
    <t>2017/LT/U/1169</t>
  </si>
  <si>
    <t xml:space="preserve"> 
Z952119C29</t>
  </si>
  <si>
    <t>Fornitura sacchetti in polietilene per "MUMA"</t>
  </si>
  <si>
    <t>2017/LT/U/1170</t>
  </si>
  <si>
    <t>Z292119C77</t>
  </si>
  <si>
    <t>Logo GEA su Messaggero Veneto Pordenone - Speciale Buon Natale</t>
  </si>
  <si>
    <t>2017/LT/U/1174</t>
  </si>
  <si>
    <t>Z0C211D461</t>
  </si>
  <si>
    <t>Lavorazioni extra contratto impianti irrigazione Pordenone</t>
  </si>
  <si>
    <t>2017/LT/U/1181</t>
  </si>
  <si>
    <t>ZD42121126</t>
  </si>
  <si>
    <t>ENAIP</t>
  </si>
  <si>
    <t>00729910323</t>
  </si>
  <si>
    <t>Aggiornamento formazione RLS_Addetto antincendio_Formazione Operatori Elettrici PES E PAV</t>
  </si>
  <si>
    <t>2017/LT/U/1186</t>
  </si>
  <si>
    <t>Z3B21288B5</t>
  </si>
  <si>
    <t>SPHERAE SRL</t>
  </si>
  <si>
    <t>00460840317</t>
  </si>
  <si>
    <t>Ritiro neon presso azienda comunale</t>
  </si>
  <si>
    <t>2017/LT/U/1188</t>
  </si>
  <si>
    <t>ZDD212B655</t>
  </si>
  <si>
    <t>R3 GIS</t>
  </si>
  <si>
    <t>02372990214</t>
  </si>
  <si>
    <t>Canone di manutenzione annuale per R3 TREES</t>
  </si>
  <si>
    <t>2017/LT/U/1192</t>
  </si>
  <si>
    <t>Z90212FACD</t>
  </si>
  <si>
    <t>Fornitura vernici e impregnante</t>
  </si>
  <si>
    <t>2017/LT/U/1196</t>
  </si>
  <si>
    <t>ZD9213174D</t>
  </si>
  <si>
    <t>Ripristino pali e rete metallica sede</t>
  </si>
  <si>
    <t>2017/LT/U/1099</t>
  </si>
  <si>
    <t>ZDF2134BE7</t>
  </si>
  <si>
    <t>Istanza pratica presso Albo Gestori Ambientali: Inserimento (variazione) mezzo FJ970KB</t>
  </si>
  <si>
    <t>2017/LT/U/1201</t>
  </si>
  <si>
    <t>ZAD2137D2D</t>
  </si>
  <si>
    <t>Fornitura n. 3 container scarrabili</t>
  </si>
  <si>
    <t>2017/LT/U/1202</t>
  </si>
  <si>
    <t>Z83213818B</t>
  </si>
  <si>
    <t>MORETTO</t>
  </si>
  <si>
    <t>Lavori vari discarica (ripristino funzionalità canaletta di scolo percolato ecc)</t>
  </si>
  <si>
    <t>2017/LT/U/1207</t>
  </si>
  <si>
    <t>Z01213F96B</t>
  </si>
  <si>
    <t>Fornitura pezzi di ricambio cassonetti stazionari</t>
  </si>
  <si>
    <t>2017/LT/U/1216</t>
  </si>
  <si>
    <t>Z252144AB2</t>
  </si>
  <si>
    <t>01100850930</t>
  </si>
  <si>
    <t>Noleggio piattaforme aeree anno 2018</t>
  </si>
  <si>
    <t>2017/LT/U/1218</t>
  </si>
  <si>
    <t>Z3F2145E73</t>
  </si>
  <si>
    <t>Formazione preposti e conduzione carrelli elevatori</t>
  </si>
  <si>
    <t>2017/LT/U/1224</t>
  </si>
  <si>
    <t>Z85215D344</t>
  </si>
  <si>
    <t>Sistemazioni a verde varie</t>
  </si>
  <si>
    <t>2017/LT/U/1225</t>
  </si>
  <si>
    <t xml:space="preserve"> 
Z53215D384</t>
  </si>
  <si>
    <t>Apertura e chiusura Parchi Sacro Cuore - primo trimestre 2017</t>
  </si>
  <si>
    <t>2017/LT/U/1226</t>
  </si>
  <si>
    <t>Z7C215D4C3</t>
  </si>
  <si>
    <t>Fornitura pezzi di ricambio attrezzature verde</t>
  </si>
  <si>
    <t>2017/LT/U/1227</t>
  </si>
  <si>
    <t xml:space="preserve"> 
Z9B215D546</t>
  </si>
  <si>
    <t>GTN METAL SRL</t>
  </si>
  <si>
    <t>01455220937</t>
  </si>
  <si>
    <t>Fornitura lettere in corten</t>
  </si>
  <si>
    <t>Z1321613A5</t>
  </si>
  <si>
    <t>AON - ITAS MUTUA</t>
  </si>
  <si>
    <t>11274970158</t>
  </si>
  <si>
    <t xml:space="preserve">Premio inc/fur/kasko auto </t>
  </si>
  <si>
    <t>ZE021613FE</t>
  </si>
  <si>
    <t>AON - UNIPOL SPA</t>
  </si>
  <si>
    <t>Premio incendio rischi ordinari</t>
  </si>
  <si>
    <t>ZBA2161489</t>
  </si>
  <si>
    <t>Premio infortuni</t>
  </si>
  <si>
    <t>Z3F21614B8</t>
  </si>
  <si>
    <t>AON - REALE MUTUA</t>
  </si>
  <si>
    <t>Premio montaggio</t>
  </si>
  <si>
    <t>Z112161511</t>
  </si>
  <si>
    <t>AON - GENERALI ITALIA SPA</t>
  </si>
  <si>
    <t>Premio RCT/RCO</t>
  </si>
  <si>
    <t>Z66216156D</t>
  </si>
  <si>
    <t>AON - DAS</t>
  </si>
  <si>
    <t>Premio ritiro patente</t>
  </si>
  <si>
    <t>Z8F21615B1</t>
  </si>
  <si>
    <t>AON - ROLAND</t>
  </si>
  <si>
    <t>Premio tutela giudiziaria 293</t>
  </si>
  <si>
    <t>Z0A216161F</t>
  </si>
  <si>
    <t>Premio tutela giudiziaria 294</t>
  </si>
  <si>
    <t>2017/LT/U/1232</t>
  </si>
  <si>
    <t>Z3B2168C3D</t>
  </si>
  <si>
    <t>2017/LT/U/1233</t>
  </si>
  <si>
    <t>Z1221696C2</t>
  </si>
  <si>
    <t>CRIBIS D&amp;B S.R.L.</t>
  </si>
  <si>
    <t>01691720468</t>
  </si>
  <si>
    <t>Servizio monitoraggio fornitori</t>
  </si>
  <si>
    <t>2017/LT/U/1237</t>
  </si>
  <si>
    <t>Z50216FEBB</t>
  </si>
  <si>
    <t>Inserzione settimanale "IL POPOLO" uscita Capodanno</t>
  </si>
  <si>
    <t>2017/LT/U/1239</t>
  </si>
  <si>
    <t>Z82217394F</t>
  </si>
  <si>
    <t>NEKTA SRL</t>
  </si>
  <si>
    <t>02299920278</t>
  </si>
  <si>
    <t>Servizio asporto rifiuti speciali</t>
  </si>
  <si>
    <t>2017/LT/U/1242</t>
  </si>
  <si>
    <t>Z212175CEF</t>
  </si>
  <si>
    <t>Fornitura pali per staccionata</t>
  </si>
  <si>
    <t>2017/LT/U/1244</t>
  </si>
  <si>
    <t>Z29217BD37</t>
  </si>
  <si>
    <t>Ristampa Ecocalendario 2017 - PORDENONE CORDENONS</t>
  </si>
  <si>
    <t>1. Ven.co srl; 2. Colordiffusion Srl</t>
  </si>
  <si>
    <t>1. ANTONIOLLI SRL; 2. COFILOC SPA; 3. DE NARDI &amp; VECCHIATO srls; 4. VICENZI MARIO &amp; C. SNC.</t>
  </si>
  <si>
    <t>1. ANTONIOLLI SRL.</t>
  </si>
  <si>
    <t>1. COSME SAS; 2. GTN METAL SRL; 3. SEBASTIANIS F.LLI; 4. VERARDO DOMENICO.</t>
  </si>
  <si>
    <t>1. GTN METAL SRL.</t>
  </si>
  <si>
    <t>AON - CHUBB</t>
  </si>
  <si>
    <t>XD017D090D</t>
  </si>
  <si>
    <t>2017/LT/U/1248</t>
  </si>
  <si>
    <t>Z8E218500E</t>
  </si>
  <si>
    <t>Fornitura carburante anno 2018</t>
  </si>
  <si>
    <t>a scalare</t>
  </si>
  <si>
    <t>2017/LT/U/1249</t>
  </si>
  <si>
    <t>ZDF2185051</t>
  </si>
  <si>
    <t>Amministrazione personale 2018</t>
  </si>
  <si>
    <t>2017/LT/U/1250</t>
  </si>
  <si>
    <t>ZF321850CE</t>
  </si>
  <si>
    <t>Contratto software anno 2018</t>
  </si>
  <si>
    <t>2017/LT/U/1251</t>
  </si>
  <si>
    <t>Z7C2185116</t>
  </si>
  <si>
    <t>Fornitura cancelleria anno 2018</t>
  </si>
  <si>
    <t>2017/LT/U/1252</t>
  </si>
  <si>
    <t>Z4A2185156</t>
  </si>
  <si>
    <t>2017/LT/U/1253</t>
  </si>
  <si>
    <t>Z2E21851A2</t>
  </si>
  <si>
    <t>2017/LT/U/1254</t>
  </si>
  <si>
    <t>Z4C21851E0</t>
  </si>
  <si>
    <t>Fornitura biglietti da visita</t>
  </si>
  <si>
    <t>2017/LT/U/1256</t>
  </si>
  <si>
    <t>Z342185245</t>
  </si>
  <si>
    <t>OFFICE SOLUTIONS DI MARIO SCARPA</t>
  </si>
  <si>
    <t>Rinnovo canone F-secure</t>
  </si>
  <si>
    <t>0905811006</t>
  </si>
  <si>
    <t>0074800939</t>
  </si>
  <si>
    <t>2017/LT/U/1230 bis</t>
  </si>
  <si>
    <t>ZD82191963</t>
  </si>
  <si>
    <t>AON - UNIPOLSAI</t>
  </si>
  <si>
    <t>smart cig</t>
  </si>
  <si>
    <t>BUSET</t>
  </si>
  <si>
    <t>Premio vita cumulativa</t>
  </si>
  <si>
    <t>2018/LT/U/4</t>
  </si>
  <si>
    <t>Z982191CBA</t>
  </si>
  <si>
    <t>AVV. LAURA DORO</t>
  </si>
  <si>
    <t>DROLRA85P62I403M</t>
  </si>
  <si>
    <t>02.01</t>
  </si>
  <si>
    <t>Assistenza stragiudiziale diritto sindacale</t>
  </si>
  <si>
    <t>2018/LT/U/9</t>
  </si>
  <si>
    <t>Z5E2196E29</t>
  </si>
  <si>
    <t>04.01</t>
  </si>
  <si>
    <t>Modulo software gestione rifornimenti</t>
  </si>
  <si>
    <t>2018/LT/U/10</t>
  </si>
  <si>
    <t>ZBA2196F6D</t>
  </si>
  <si>
    <t>DA RE</t>
  </si>
  <si>
    <t>Manutenzione impianto ACS</t>
  </si>
  <si>
    <t>2018/LT/U/12</t>
  </si>
  <si>
    <t>Z67219852D</t>
  </si>
  <si>
    <t>Ricorso TAR AIA e consulenza stragiudiziale</t>
  </si>
  <si>
    <t>2018/PEC/U/1</t>
  </si>
  <si>
    <t>Z48219BB92</t>
  </si>
  <si>
    <t>08.01</t>
  </si>
  <si>
    <t>Rinnovo canoni manutenzione Anthea R10.50 fino al 30.06.2018 e servizi AWS 2018</t>
  </si>
  <si>
    <t>2018/LT/U/23</t>
  </si>
  <si>
    <t>ZF121A60BD</t>
  </si>
  <si>
    <t>AVV. LUIGI LOCATELLO</t>
  </si>
  <si>
    <t>01471260933</t>
  </si>
  <si>
    <t>10.01</t>
  </si>
  <si>
    <t xml:space="preserve">Assistenza giudiziale e stragiudiziale lavoro </t>
  </si>
  <si>
    <t>2018/LT/U/31</t>
  </si>
  <si>
    <t>ZA221B5236</t>
  </si>
  <si>
    <t>0423540939</t>
  </si>
  <si>
    <t>15.01</t>
  </si>
  <si>
    <t>Prelievi e analisi discarica</t>
  </si>
  <si>
    <t>2018/LT/U/42</t>
  </si>
  <si>
    <t>Z2221C58CB</t>
  </si>
  <si>
    <t>18.01</t>
  </si>
  <si>
    <t>Trattamento e recupero rifiuti verdi compostabili (impianto di ricezione materiale RD verde pulito)</t>
  </si>
  <si>
    <t>2018/LT/U/43</t>
  </si>
  <si>
    <t>Z4021C5909</t>
  </si>
  <si>
    <t>Trattamento e recupero rifiuti verdi compostabili (impianto di ricezione materiale RD misto/pulito-sporco)</t>
  </si>
  <si>
    <t>2018/LT/U/44</t>
  </si>
  <si>
    <t>Z8621C5946</t>
  </si>
  <si>
    <t>Trattamento/Recupero/Smaltimento vari rifiuti (inerti/abbandonati) e analisi caratterizzazione</t>
  </si>
  <si>
    <t>2018/LT/U/45</t>
  </si>
  <si>
    <t>Z4D21C5999</t>
  </si>
  <si>
    <t>2018/LT/U/46</t>
  </si>
  <si>
    <t>ZF221C59F3</t>
  </si>
  <si>
    <t>2018/LT/U/47</t>
  </si>
  <si>
    <t>Z5321C5A3C</t>
  </si>
  <si>
    <t>Fornitura ricambi mezzi raccolta rifiuti e autovetture aziendali</t>
  </si>
  <si>
    <t>2018/LT/U/48</t>
  </si>
  <si>
    <t>Z6A21C5A8D</t>
  </si>
  <si>
    <t>DE LUCA SERVIZI AMBIENTE</t>
  </si>
  <si>
    <t>Servizio smaltimento rifiuti speciali urbani e pericolosi, bonifica olivie e contenitori olio minerale/vegetale</t>
  </si>
  <si>
    <t>2018/LT/U/49</t>
  </si>
  <si>
    <t>Z2D21C5AC7</t>
  </si>
  <si>
    <t>CRM</t>
  </si>
  <si>
    <t>Manutenzione specialistica isole interrate e riparazione mezzi dedicati alla manutenzione del verde</t>
  </si>
  <si>
    <t>2018/LT/U/50</t>
  </si>
  <si>
    <t>ZDD21C5B27</t>
  </si>
  <si>
    <t>Servizio manutenzione spazzatrici</t>
  </si>
  <si>
    <t>2018/LT/U/51</t>
  </si>
  <si>
    <t>ZC821C5B60</t>
  </si>
  <si>
    <t>00342350261</t>
  </si>
  <si>
    <t>2018/LT/U/52</t>
  </si>
  <si>
    <t>ZA521C5BBF</t>
  </si>
  <si>
    <t>Trattamento/Recupero/Smaltimento vari rifiuti (carta e cartone, abbandonati, legno .. etc) oltre alle analisi caratterizzazione</t>
  </si>
  <si>
    <t>2018/LT/U/53</t>
  </si>
  <si>
    <t>Z8D21C5C24</t>
  </si>
  <si>
    <t>ISPEF SRL</t>
  </si>
  <si>
    <t>Trattamento/Recupero/Smaltimento vari rifiuti (spazzamento, abbandonati, etc ...) oltre alle analisi caratterizzazione - interventi di emergenza in discarica</t>
  </si>
  <si>
    <t>2018/LT/U/54</t>
  </si>
  <si>
    <t>Z9921C5C6F</t>
  </si>
  <si>
    <t>Servizio di raccolta rifiuti abbandonati a chiamata e verifica pulizia parchi</t>
  </si>
  <si>
    <t>2018/LT/U/55</t>
  </si>
  <si>
    <t>ZAC21C5CA7</t>
  </si>
  <si>
    <t>MARCO MANZONI</t>
  </si>
  <si>
    <t>MNZMRC69P22L424L</t>
  </si>
  <si>
    <t>Assistenza tecnica PMC discarica</t>
  </si>
  <si>
    <t>2018/LT/U/72</t>
  </si>
  <si>
    <t>ZA321D64EA</t>
  </si>
  <si>
    <t>23.01</t>
  </si>
  <si>
    <t>Acquisto contenitori carrellati rifiuti</t>
  </si>
  <si>
    <t>2018/LT/U/75</t>
  </si>
  <si>
    <t>Z3E21D8C5D</t>
  </si>
  <si>
    <t>MCHLBT57C67Z133U</t>
  </si>
  <si>
    <t>Servizi redazionali e tecnici sito web e social - 1° trimestre 2018</t>
  </si>
  <si>
    <t>2018/LT/U/78</t>
  </si>
  <si>
    <t>ZC221D9A5F</t>
  </si>
  <si>
    <t>24.01</t>
  </si>
  <si>
    <t>Formazione PES/PAV addetto impianti elettrici</t>
  </si>
  <si>
    <t>2018/LT/U/81</t>
  </si>
  <si>
    <t>ZB221DA6BA</t>
  </si>
  <si>
    <t>Assistenza tecnica parco macchine 2018</t>
  </si>
  <si>
    <t>2018/LT/U/83</t>
  </si>
  <si>
    <t>736342173B</t>
  </si>
  <si>
    <t>AFFIDAMENTO DIRETTO rel ex art 8 reg</t>
  </si>
  <si>
    <t>25.01</t>
  </si>
  <si>
    <t>Manutenzione attrezzature di compattazione rifiuti e/o affini-ausiliari</t>
  </si>
  <si>
    <t>2018/LT/U/85</t>
  </si>
  <si>
    <t>Z4121DFAFC</t>
  </si>
  <si>
    <t>CENTRO SERVIZI ASSOCIATI</t>
  </si>
  <si>
    <t>01916280264</t>
  </si>
  <si>
    <t>Pulizia servizi igienici parchi</t>
  </si>
  <si>
    <t>2018/LT/U/87</t>
  </si>
  <si>
    <t>Z2821DFE0D</t>
  </si>
  <si>
    <t>Fornitura e posa in opera alberature c/o Comune di Pordenone</t>
  </si>
  <si>
    <t>2018/LT/U/93</t>
  </si>
  <si>
    <t>Z1221E6203</t>
  </si>
  <si>
    <t>01321160937</t>
  </si>
  <si>
    <t>26.01</t>
  </si>
  <si>
    <t>Istanza c/o Albo Gest.Amb.: Iscrizione 3 compattatori FARID Variazioni mezzi a noleggio (cancellazione AHN486 e proroga AFH451)</t>
  </si>
  <si>
    <t>2018/LT/U/104</t>
  </si>
  <si>
    <t>Z2821EEF3F</t>
  </si>
  <si>
    <t>VERIFICA SPA</t>
  </si>
  <si>
    <t>03670710965</t>
  </si>
  <si>
    <t>30.01</t>
  </si>
  <si>
    <t>Verifiche impianti elettrici</t>
  </si>
  <si>
    <t>2018/LT/U/106</t>
  </si>
  <si>
    <t>ZF321F125A</t>
  </si>
  <si>
    <t>0133037931</t>
  </si>
  <si>
    <t>Manutenzione annuale impianti irrigazione presso aiuole e rotonde centro PN</t>
  </si>
  <si>
    <t>2018/LT/U/107</t>
  </si>
  <si>
    <t>ZAB21F128E</t>
  </si>
  <si>
    <t>Manutenzione annuale impianto irrigazione sede aziendale</t>
  </si>
  <si>
    <t>Trasporto, smaltimento e/o recupero rifiuti urbani pericolosi oltre all'analisi di classificazione ove necessario</t>
  </si>
  <si>
    <t>1. COOP NONCELLO; 2. CENTRO SERVIZI ASSOCIATI.</t>
  </si>
  <si>
    <t>1. ARTCO SERVIZI COOP; 2. CENTRO SERVIZI ASSOCIATI; 3. COOP NONCELLO; 4. COOPERATIVA KARPOS; 5. IDEALSERVICE; 6. TRE ZETA SERVIZI; 7. VENETO SERVIZI.</t>
  </si>
  <si>
    <t>1 .VIVAI TOFFOLI; 2. VIVAI D'ANDREIS; 3. L'ACERO ROSSO; 4. VIVAI TREVISAN; 5. AR.MA VIVAI; 6. IL GIARDINO DI DE PRA; 7. VERDEPIANO; 8. ARBOTECH.</t>
  </si>
  <si>
    <t>1 .VIVAI TOFFOLI; 2. VIVAI D'ANDREIS; 3. L'ACERO ROSSO; 4. VIVAI TREVISAN; 5. AR.MA VIVAI.</t>
  </si>
  <si>
    <t>1. B. &amp; G. ECOLYNE; 2. ELBI SPA; 3. GIANAZZA ANGELO SPA; 4. greenevo srl; 5. JCOPLASTIC SPA; 6. lady plastik srl; 7. MACORATTI DI MACORATTI ITALO SNC; 8. Media Trading Services srl; 9. Mattiussi Ecologia S.p.A.; 10. Top Service srl; 11. NON SOLO ARREDO SRL; 12. NUOVA C. PLASTICA SRL; 13. SARTORI AMBIENTE Srl; 14. SEIDUESEI SRL; 15. TAGLIARIOL DI TAGLIARIOL PIETRO &amp; C. SNC.</t>
  </si>
  <si>
    <t>1. Media Trading Services srl; 2. JCOPLASTIC SPA; 3. SARTORI AMBIENTE SRL.</t>
  </si>
  <si>
    <t>Contratto software e assistenza anno 2018</t>
  </si>
  <si>
    <t>HOLDER ITALIA</t>
  </si>
  <si>
    <t>02785980216</t>
  </si>
  <si>
    <t>1. HOLDER ITALIA; 2. NILFISK SPA.</t>
  </si>
  <si>
    <t>PROC. NEG ART. 36 DLGS. 50/2016</t>
  </si>
  <si>
    <t>PROC. NEG ART. 36 DLGS. 50/2017</t>
  </si>
  <si>
    <t>PROCEDURA NEGOZIATA VEICOLO MULTIFUNZIONE COMPATTO E A TRAZIONE INTEGRALE PER SVOLGERE LE ATTIVITÀ DI DISERBO ECOLOGICO MEDIANTE ACQUA BOLLENTE</t>
  </si>
  <si>
    <t>PROCEDURA NEGOZIATA VEICOLO MULTIFUNZIONE COMPATTO E A TRAZIONE INTEGRALE PER SVOLGERE LE ATTIVITÀ DI SFALCIO AREE VERDI E SPAZZAMENTO STRADALE</t>
  </si>
  <si>
    <t>2018/PEC/U/13</t>
  </si>
  <si>
    <t>2018/PEC/U/14</t>
  </si>
  <si>
    <t>7338417D45</t>
  </si>
  <si>
    <t>OPERA ODORICO DA PORDENONE</t>
  </si>
  <si>
    <t>00445290935</t>
  </si>
  <si>
    <t>OFFICE SOLUTIONS SISTEMI SRL</t>
  </si>
  <si>
    <t>2018/LT/U/127</t>
  </si>
  <si>
    <t>ZFA22125B1</t>
  </si>
  <si>
    <t>2018/LT/U/130</t>
  </si>
  <si>
    <t>Z72222ED3B</t>
  </si>
  <si>
    <t>2018/LT/U/132</t>
  </si>
  <si>
    <t>Z36222EFB0</t>
  </si>
  <si>
    <t>2018/LT/U/138</t>
  </si>
  <si>
    <t>Z262230BBB</t>
  </si>
  <si>
    <t>2018/LT/U/146</t>
  </si>
  <si>
    <t>Z052239006</t>
  </si>
  <si>
    <t>2018/LT/U/147</t>
  </si>
  <si>
    <t xml:space="preserve">ZB02239008 </t>
  </si>
  <si>
    <t>2018/LT/U/148</t>
  </si>
  <si>
    <t xml:space="preserve">Z60223900A </t>
  </si>
  <si>
    <t>2018/LT/U/149</t>
  </si>
  <si>
    <t>ZDF223B922</t>
  </si>
  <si>
    <t>2018/LT/U/156</t>
  </si>
  <si>
    <t>Z802240F4D</t>
  </si>
  <si>
    <t>2018/LT/U/160</t>
  </si>
  <si>
    <t>Z3622447D5</t>
  </si>
  <si>
    <t>2018/LT/U/161</t>
  </si>
  <si>
    <t>ZE02244A83</t>
  </si>
  <si>
    <t>2018/LT/U/168</t>
  </si>
  <si>
    <t>Z38224B534</t>
  </si>
  <si>
    <t>2018/LT/U/169</t>
  </si>
  <si>
    <t>Z3F224C6C7</t>
  </si>
  <si>
    <t>2018/LT/U/170</t>
  </si>
  <si>
    <t>Z58224E607</t>
  </si>
  <si>
    <t>2018/LT/U/172</t>
  </si>
  <si>
    <t>Z61224ED5B</t>
  </si>
  <si>
    <t>2018/LT/U/175</t>
  </si>
  <si>
    <t>Z782251DB7</t>
  </si>
  <si>
    <t>2018/LT/U/185</t>
  </si>
  <si>
    <t>Z6E2264901</t>
  </si>
  <si>
    <t>2018/LT/U/186</t>
  </si>
  <si>
    <t>Z322264B76</t>
  </si>
  <si>
    <t>2018/LT/U/191</t>
  </si>
  <si>
    <t xml:space="preserve"> 
Z742267D9B</t>
  </si>
  <si>
    <t>2018/LT/U/192</t>
  </si>
  <si>
    <t>Z7F2268C56</t>
  </si>
  <si>
    <t>2018/LT/U/196</t>
  </si>
  <si>
    <t>Z77226F121</t>
  </si>
  <si>
    <t>2018/LT/U/197</t>
  </si>
  <si>
    <t>ZA7226F152</t>
  </si>
  <si>
    <t>2018/LT/U/198</t>
  </si>
  <si>
    <t>Z10226F2C8</t>
  </si>
  <si>
    <t>2018/LT/U/201</t>
  </si>
  <si>
    <t>73988804ED</t>
  </si>
  <si>
    <t>2018/LT/U/205</t>
  </si>
  <si>
    <t xml:space="preserve"> 
Z212281D81</t>
  </si>
  <si>
    <t>2018/LT/U/207</t>
  </si>
  <si>
    <t>Z8E2285365</t>
  </si>
  <si>
    <t>2018/LT/U/221</t>
  </si>
  <si>
    <t>Z25228BB75</t>
  </si>
  <si>
    <t>2018/LT/U/222</t>
  </si>
  <si>
    <t>ZAB228F911</t>
  </si>
  <si>
    <t>2018/LT/U/224</t>
  </si>
  <si>
    <t>ZB9229475B</t>
  </si>
  <si>
    <t>2018/LT/U/228</t>
  </si>
  <si>
    <t>Z772296697</t>
  </si>
  <si>
    <t>2018/LT/U/229</t>
  </si>
  <si>
    <t xml:space="preserve"> 
Z682297C0A</t>
  </si>
  <si>
    <t>L'ACERO ROSSO COOP SOC.</t>
  </si>
  <si>
    <t>BIOGIARDINO DI CIMMINO ANDREA</t>
  </si>
  <si>
    <t>NEXIVE</t>
  </si>
  <si>
    <t>IL GIARDINO DI DE PRA</t>
  </si>
  <si>
    <t>FRIULTECH SNC</t>
  </si>
  <si>
    <t>OLTRE LA SORGENTE</t>
  </si>
  <si>
    <t>AGRARIA DI PORCIA</t>
  </si>
  <si>
    <t>LEGNOLANDIA</t>
  </si>
  <si>
    <t>EY SPA</t>
  </si>
  <si>
    <t>GTN METAL</t>
  </si>
  <si>
    <t>VALENTIN LOBIS</t>
  </si>
  <si>
    <t>CDA TESSAR</t>
  </si>
  <si>
    <t>LADY PLASTIK</t>
  </si>
  <si>
    <t>CONVECO</t>
  </si>
  <si>
    <t>SECURITY BUILDING SERVICE</t>
  </si>
  <si>
    <t>01461050930</t>
  </si>
  <si>
    <t>01101320933</t>
  </si>
  <si>
    <t>01661370930</t>
  </si>
  <si>
    <t>02099530301</t>
  </si>
  <si>
    <t>01732620305</t>
  </si>
  <si>
    <t>00891231003</t>
  </si>
  <si>
    <t>02300820210</t>
  </si>
  <si>
    <t>00577970932</t>
  </si>
  <si>
    <t>03101160178</t>
  </si>
  <si>
    <t>03260060169</t>
  </si>
  <si>
    <t>INDAGINE DI MERCATO (a seguito di manifestazione di interesse)</t>
  </si>
  <si>
    <t>06.02</t>
  </si>
  <si>
    <t>08.02</t>
  </si>
  <si>
    <t>09.02</t>
  </si>
  <si>
    <t>12.02</t>
  </si>
  <si>
    <t>14.02</t>
  </si>
  <si>
    <t>15.02</t>
  </si>
  <si>
    <t>20.02</t>
  </si>
  <si>
    <t>21.02</t>
  </si>
  <si>
    <t>23.03</t>
  </si>
  <si>
    <t>26.02</t>
  </si>
  <si>
    <t>28.02</t>
  </si>
  <si>
    <t>01.03</t>
  </si>
  <si>
    <t>02.03</t>
  </si>
  <si>
    <t>Riparazione n. 2 lettori ID ONE</t>
  </si>
  <si>
    <t>Fornitura di annuali estive</t>
  </si>
  <si>
    <t>Manutenzione roseto Mira</t>
  </si>
  <si>
    <t>Servizi di postalizzazione</t>
  </si>
  <si>
    <t>Fornitura materiali inerti (riciclati e non)</t>
  </si>
  <si>
    <t>Servizio di raccolta e trasporto rifiuti compostabili</t>
  </si>
  <si>
    <t>Fornitura e installazione adesivi su mezzi aziendali</t>
  </si>
  <si>
    <t>Abbattimento alberi c/o aree verdi Pordenone</t>
  </si>
  <si>
    <t>Potatura rose sede</t>
  </si>
  <si>
    <t>Fornitura bigliettini da visita e libretti</t>
  </si>
  <si>
    <t>Fornitura materiale informatico IMAC 27</t>
  </si>
  <si>
    <t>Manutenzione anno 2018 fioriere spartitraffico Pordenone</t>
  </si>
  <si>
    <t>Ritiro a domicilio rifiuti urbani ingombranti zona Pordenone</t>
  </si>
  <si>
    <t>Ordine materiale cancelleria</t>
  </si>
  <si>
    <t>Fornitura parti in legno trattato in autoclave</t>
  </si>
  <si>
    <t>Integrazione fornitura parti in legno trattato in autoclave</t>
  </si>
  <si>
    <t>Asseverazione crediti/debiti Comuni soci</t>
  </si>
  <si>
    <t>Riparazione recinzione presso Area cani Parco Cimolai</t>
  </si>
  <si>
    <t>Abbattimento albero per ragioni d'urgenza</t>
  </si>
  <si>
    <t>Verifica stabilità alberi PN</t>
  </si>
  <si>
    <t>Fornitura profili reggi quadri</t>
  </si>
  <si>
    <t>Manutenzione veicoli di marca MB e Piaggio dedicati alla raccolta differenziata</t>
  </si>
  <si>
    <t>Fornitura sacchetti in polietilene</t>
  </si>
  <si>
    <t>Ricarica credito per rinnovo fatturazione e conservazione BUSINESS</t>
  </si>
  <si>
    <t>Verifica torce statiche installate nella discarica</t>
  </si>
  <si>
    <t>Lavaggio esterno contenitori raccolta oli esausti</t>
  </si>
  <si>
    <t>Manutenzione linee vita e formazione</t>
  </si>
  <si>
    <t>Analisi CER 20 01 08</t>
  </si>
  <si>
    <t>Fornitura coperchi bidoni</t>
  </si>
  <si>
    <t>1. FRIULTECH SNC 2. OFFICE SOLUTION SISTEMI SRL</t>
  </si>
  <si>
    <t>1. VIVAI OLIVO TOFFOLI; 2. TREVISAN SRL; 3 VIVAI D'ANDREIS; 4. AGROSYSTEM SRL; 5. PARUTTO SRL; 6. AR.MA. VIVAI; 7. VIRIDIS SOC. COOP; 8. VERDEPIANO; 9. L'ACERO ROSSO; 10. IL GIRASOLE; 11. FURLANETTO; 12. DE NARDI &amp; VECCHIATO; 13. ARBOTECH</t>
  </si>
  <si>
    <t>1. VIVAI OLIVO TOFFOLI; 2. TREVISAN SRL; 3 VIVAI D'ANDREIS; 4. AGROSYSTEM SRL.</t>
  </si>
  <si>
    <t xml:space="preserve">1. AR.MA VIVAI; 2. ACERO ROSSO SOC. COOP.; 3. FLORICOLTURA DANIELA </t>
  </si>
  <si>
    <t>1. LEGNOLANDIA; 2. HOLZ; 3. CHERUBIN; 4. LEGNOMARKET; 5. COZZARIN; 6. MARTINUZZI</t>
  </si>
  <si>
    <t>1. LEGNOLANDIA; 2. HOLZ; 3. CHERUBIN; 4. LEGNOMARKET</t>
  </si>
  <si>
    <t>1. Ecolyne; 2. Greenevo; 3. Ibiplast; 4. Mattiussi Ecologia; 5. Non Solo Arredo; 6. Pipeplast; 7. Romar; 8. Seiduesei; 9. Vedovato Imballaggi; 10. Lady Plastik</t>
  </si>
  <si>
    <t>1. Lady Plastik</t>
  </si>
  <si>
    <t>AFFIDAMENTO DIRETTO (Affidamento ai sensi della convenzione triennale di data 14.03.2016)</t>
  </si>
  <si>
    <t>091079660931</t>
  </si>
  <si>
    <t>RIAFFIDATO ALLA DITTA FLORICOLTURA DANIELA CON PROT. 2018/LT/U/314, SECONDA CLASSIFICATA, A SEGUITO DI RINUNCIA DELLA PRIMA (RINUNCIA PROT. 2018/PEC/E/196)</t>
  </si>
  <si>
    <t>MENARDI</t>
  </si>
  <si>
    <t>NCH</t>
  </si>
  <si>
    <t>VIRIDIS SOC. COOP.</t>
  </si>
  <si>
    <t>UNICA</t>
  </si>
  <si>
    <t>ITALIA ONLINE SPA</t>
  </si>
  <si>
    <t>ECAMRICERT</t>
  </si>
  <si>
    <t>FAETI</t>
  </si>
  <si>
    <t xml:space="preserve">AGRARIA DI PORCIA </t>
  </si>
  <si>
    <t>COSTELLA DIEGO</t>
  </si>
  <si>
    <t>IL TREDICI SRL</t>
  </si>
  <si>
    <t>FORMEL SRL</t>
  </si>
  <si>
    <t>SCARPIS SRL</t>
  </si>
  <si>
    <t>ECO LASER INFORMATICA SRL</t>
  </si>
  <si>
    <t>ZC3229DD1F</t>
  </si>
  <si>
    <t>Z42229DDA6</t>
  </si>
  <si>
    <t>Z16229E46B</t>
  </si>
  <si>
    <t>Z3A229EF1A</t>
  </si>
  <si>
    <t>ZE0229F1AF</t>
  </si>
  <si>
    <t>Z5122A6AF5</t>
  </si>
  <si>
    <t>Z1222A6C9B</t>
  </si>
  <si>
    <t>Z5A22AA836</t>
  </si>
  <si>
    <t>Z0722AC7C4</t>
  </si>
  <si>
    <t>ZF022C88DF</t>
  </si>
  <si>
    <t>Z3E22C89EB</t>
  </si>
  <si>
    <t>ZF422CBEE5</t>
  </si>
  <si>
    <t>Z3022D4F24</t>
  </si>
  <si>
    <t>Z9022D9C00</t>
  </si>
  <si>
    <t>ZD222DA10B</t>
  </si>
  <si>
    <t>Z7B22E0DF5</t>
  </si>
  <si>
    <t>Z3A22E3A35</t>
  </si>
  <si>
    <t>ZB722E5604</t>
  </si>
  <si>
    <t>Z6022E5619</t>
  </si>
  <si>
    <t>ZA822E62A4</t>
  </si>
  <si>
    <t xml:space="preserve">Z5A22ED2F6 </t>
  </si>
  <si>
    <t>ZDA22F47D2</t>
  </si>
  <si>
    <t>Z2122F47F6</t>
  </si>
  <si>
    <t>74145842C4</t>
  </si>
  <si>
    <t>2018/LT/U/232</t>
  </si>
  <si>
    <t>2018/LT/U/233</t>
  </si>
  <si>
    <t>2018/LT/U/234</t>
  </si>
  <si>
    <t>2018/LT/U/236</t>
  </si>
  <si>
    <t>2018/LT/U/237</t>
  </si>
  <si>
    <t>2018/LT/U/240</t>
  </si>
  <si>
    <t>2018/LT/U/241</t>
  </si>
  <si>
    <t>2018/LT/U/244</t>
  </si>
  <si>
    <t>2018/LT/U/245</t>
  </si>
  <si>
    <t>2018/LT/U/271</t>
  </si>
  <si>
    <t>2018/LT/U/273</t>
  </si>
  <si>
    <t>2018/LT/U/281</t>
  </si>
  <si>
    <t>2018/LT/U/287</t>
  </si>
  <si>
    <t>2018/LT/U/290</t>
  </si>
  <si>
    <t>2018/LT/U/299</t>
  </si>
  <si>
    <t>2018/LT/U/307</t>
  </si>
  <si>
    <t>2018/LT/U/308</t>
  </si>
  <si>
    <t>2018/LT/U/310</t>
  </si>
  <si>
    <t>2018/LT/U/311</t>
  </si>
  <si>
    <t>2018/LT/U/314</t>
  </si>
  <si>
    <t>2018/LT/U/315</t>
  </si>
  <si>
    <t>2018/LT/U/321</t>
  </si>
  <si>
    <t>2018/LT/U/328</t>
  </si>
  <si>
    <t>2018/LT/U/329</t>
  </si>
  <si>
    <t>2018/LT/U/325</t>
  </si>
  <si>
    <t>01018670933</t>
  </si>
  <si>
    <t>01301820930</t>
  </si>
  <si>
    <t>00834110157</t>
  </si>
  <si>
    <t>03970540963</t>
  </si>
  <si>
    <t>01650050246</t>
  </si>
  <si>
    <t>01472190931</t>
  </si>
  <si>
    <t>01832860934</t>
  </si>
  <si>
    <t>01395130931</t>
  </si>
  <si>
    <t>00077530939</t>
  </si>
  <si>
    <t>04427081007</t>
  </si>
  <si>
    <t>05.03</t>
  </si>
  <si>
    <t>06.03</t>
  </si>
  <si>
    <t>07.03</t>
  </si>
  <si>
    <t>08.03</t>
  </si>
  <si>
    <t>15.03</t>
  </si>
  <si>
    <t>16.03</t>
  </si>
  <si>
    <t>20.03</t>
  </si>
  <si>
    <t>22.03</t>
  </si>
  <si>
    <t>26.03</t>
  </si>
  <si>
    <t>27.03</t>
  </si>
  <si>
    <t>28.03</t>
  </si>
  <si>
    <t>Fornitura robot Husqvarna Automower 450X</t>
  </si>
  <si>
    <t>Manutenzione aree verdi Sede GEA</t>
  </si>
  <si>
    <t>Canone mantenimento annuale software segnalazioni</t>
  </si>
  <si>
    <t>Servizio trasporto, recupero e/o smaltimento rifiuti da CDR</t>
  </si>
  <si>
    <t>Regolazione premi 2017</t>
  </si>
  <si>
    <t>Fornitura lastre in gomma antiolio e manichetta per lavaggio</t>
  </si>
  <si>
    <t>Rinnovo contratto sistema di lavaggio 24 mesi</t>
  </si>
  <si>
    <t>Fornitura avvitatore e seghetto alternativo</t>
  </si>
  <si>
    <t>Formazione aggiornamento corso muletto</t>
  </si>
  <si>
    <t>Manutenzione verde c/o Parco Querini</t>
  </si>
  <si>
    <t>Valutazione impatto acustico c/o sede via Savio</t>
  </si>
  <si>
    <t>Presenza pubblicitaria GEA pagine bianche/web</t>
  </si>
  <si>
    <t>Analisi acque reflue</t>
  </si>
  <si>
    <t>Fornitura ricambi serrature gravitazionali</t>
  </si>
  <si>
    <t>Fornitura N. 1 motocoltivatore</t>
  </si>
  <si>
    <t>Messa in sicurezza cancello incidentato</t>
  </si>
  <si>
    <t>Progetto informativo e di comunicazione su notiziario IL TREDICI SRL</t>
  </si>
  <si>
    <t>Fornitura ricambi elettrici operazioni di manutenzione</t>
  </si>
  <si>
    <t>Fornitura ricambi idraulici operazioni di manutenzione</t>
  </si>
  <si>
    <t>Fornitura sacchetti in polietilene Cleaning</t>
  </si>
  <si>
    <t>Fornitura carta fotocopie</t>
  </si>
  <si>
    <t>Fornitura toner originale</t>
  </si>
  <si>
    <t>Servizio deratizzazione, disinfestazione zanzara tigre e disinfestazione di altri insetti molesti nel territorio comunale</t>
  </si>
  <si>
    <t>1. PULINDUSTRIALE; 2. MORETTO; 3. ISPEF; 4. HEROM-GEO; 5. GESTECO; 6. CENTRO RISORSE; 7. FRIUL JULIA APPALTI.</t>
  </si>
  <si>
    <t>1 HEROM-GEO; 2. ISPEF.</t>
  </si>
  <si>
    <t>1. AGRARIA DI PORCIA; 2. CONSORZIO AGRARIO FVG; 3. MENARDI SNC; 4. TECNOGREEN; 5. TEMPOVERDE; 6. MACORATTI; 7. ROVER OMAR; 8. MANIA GREEN.</t>
  </si>
  <si>
    <t>1. AGRARIA DI PORCIA; 2. CONSORZIO AGRARIO FVG; 3. MENARDI SNC.</t>
  </si>
  <si>
    <t>1. AR.MA VIVAI; 2. ACERO ROSSO SOC. COOP.; 3. FLORICOLTURA DANIELA.</t>
  </si>
  <si>
    <t>RIAFFIDATO ALLA DITTA FLORICOLTURA DANIELA, SECONDA CLASSIFICATA, A SEGUITO DI RINUNCIA DELLA PRIMA (RINUNCIA PROT. 2018/PEC/E/196)</t>
  </si>
  <si>
    <t>Note</t>
  </si>
  <si>
    <t>Fornitura corteccia di pino</t>
  </si>
  <si>
    <t>1. AL MULINO; 2. VIVAI TREVISAN; 3. VIVAI TOFFOLI; 4. CONSORZIO AGRARIO FVG; 5. ROVERE DANIELA; 6. ACERO ROSSO; 7. AGRIT SNC; 8. AGRARIA DI PORCIA; 9. MANIA GREEN; 10 TECNOGREEN.</t>
  </si>
  <si>
    <t>1. AL MULINO; 2. VIVAI TREVISAN; 3. VIVAI TOFFOLI; 4. CONSORZIO AGRARIO FVG; 5. ROVERE DANIELA; 6. ACERO ROSSO.</t>
  </si>
  <si>
    <t xml:space="preserve">1. Ecolyne; 2. Greenevo; 3. Ibiplast; 4. Mattiussi Ecologia; 5. Non Solo Arredo; 6. Pipeplast; 7. Romar; 8. Seiduesei; 9. Vedovato Imballaggi; 10. Lady Plastik. </t>
  </si>
  <si>
    <t>1. Lady Plastik.</t>
  </si>
  <si>
    <t xml:space="preserve">1. CASA EDITRICE LEARDINI; 2. ECO LASER INFORMATICA; 3. ESSEGRAFICA SRL; 4. GRAPHOTECNICA RONCHI; 5. MYO SPA; 6. PUNTO CONTABILE SRL. </t>
  </si>
  <si>
    <t>1. ECO LASER INFORMATICA; 2. MYO SPA; 3. ESSEGRAFICA SRL; 4. PUNTO CONTABILE SRL.</t>
  </si>
  <si>
    <t>1. COMETA DISTRIBUZIONE SRL; 2. ECO LASER INFORMATICA; 3. ESSEGRAFICA SRL; 4. GRAPHOTECNICA RONCHI; 5. MYO SPA; 6. PUNTO CONTABILE SRL.</t>
  </si>
  <si>
    <t xml:space="preserve">1. ESSEGRAFICA SRL; 2. MYO SPA; 3. ECO LASER INFORMATICA. </t>
  </si>
  <si>
    <t>1.  MY PEST CONTROL SRL; 2. LA SUPREMAMBIENTE DI CELAURO GIUSEPPE; 3. PULIART IMPRESA DI PULIZIA E SERVIZI VARI SNC.</t>
  </si>
  <si>
    <t>1. MY PEST CONTROL SRL.</t>
  </si>
  <si>
    <t>12383760159</t>
  </si>
  <si>
    <t>12549920150</t>
  </si>
  <si>
    <t>2018/LT/U/333</t>
  </si>
  <si>
    <t>Z4822F6229</t>
  </si>
  <si>
    <t>Servizio di trattamento fitosanitario e di lotta biologica</t>
  </si>
  <si>
    <t>2018/LT/U/335</t>
  </si>
  <si>
    <t>Z9222F627F</t>
  </si>
  <si>
    <t>Servizio apertura/chiusura Parchi e vigilanza discarica anno 2018</t>
  </si>
  <si>
    <t>2018/LT/U/336</t>
  </si>
  <si>
    <t>Z1922F6338</t>
  </si>
  <si>
    <t>Fornitura cancelleria</t>
  </si>
  <si>
    <t>2018/LT/U/348</t>
  </si>
  <si>
    <t>Z1B2300393</t>
  </si>
  <si>
    <t>30.03</t>
  </si>
  <si>
    <t>Rinnovo certificazione quadriennale</t>
  </si>
  <si>
    <t>2018/LT/U/350</t>
  </si>
  <si>
    <t>ZAB230286D</t>
  </si>
  <si>
    <t>ACTECO SRL</t>
  </si>
  <si>
    <t>03.04</t>
  </si>
  <si>
    <t>Analisi piezometri</t>
  </si>
  <si>
    <t>1. ARBOTECH; 2. VIVAI OLIVO TOFFOLI; 3. IL GIARDINO DI DE PRA; 4. IL GIRASOLE DI COPAT; 5. TREVISAN SRL; 6. VIVAI D'ANDREIS.</t>
  </si>
  <si>
    <t>1. IL GIRASOLE DI COPAT; 2. IL GIARDINO DI DE PRA.</t>
  </si>
  <si>
    <t>1. CORPO VIGILI NOTTURNI SRL; 2. ITALPOL GROUP SPA; 3. SECURITAS METRONOTTE S GIORGIO SRL.</t>
  </si>
  <si>
    <t>1. ITALPOL GROUP SPA.</t>
  </si>
  <si>
    <t>00820340966</t>
  </si>
  <si>
    <t>2018/LT/U/361</t>
  </si>
  <si>
    <t>ZB0230A164</t>
  </si>
  <si>
    <t>2018/LT/U/364</t>
  </si>
  <si>
    <t>Z78230B1AC</t>
  </si>
  <si>
    <t>2018/LT/U/368</t>
  </si>
  <si>
    <t>ZD52311541</t>
  </si>
  <si>
    <t>2018/LT/U/369</t>
  </si>
  <si>
    <t>Z8F23115FF</t>
  </si>
  <si>
    <t>2018/LT/U/371</t>
  </si>
  <si>
    <t>ZF72312D20</t>
  </si>
  <si>
    <t>2018/LT/U/372</t>
  </si>
  <si>
    <t>ZBA2312D5A</t>
  </si>
  <si>
    <t>2018/LT/U/373</t>
  </si>
  <si>
    <t>ZA22312DBF</t>
  </si>
  <si>
    <t>2018/LT/U/375</t>
  </si>
  <si>
    <t>ZC22317810</t>
  </si>
  <si>
    <t>2018/LT/U/377</t>
  </si>
  <si>
    <t>Z0623194CF</t>
  </si>
  <si>
    <t>2018/LT/U/378</t>
  </si>
  <si>
    <t>ZB42319D78</t>
  </si>
  <si>
    <t>2018/LT/U/379</t>
  </si>
  <si>
    <t>ZEE231A542</t>
  </si>
  <si>
    <t>2018/LT/U/380</t>
  </si>
  <si>
    <t>Z9A231AD03</t>
  </si>
  <si>
    <t>2018/LT/U/381</t>
  </si>
  <si>
    <t>Z9C231DF8E</t>
  </si>
  <si>
    <t>2018/LT/U/385</t>
  </si>
  <si>
    <t>Z092323860</t>
  </si>
  <si>
    <t>2018/LT/U/400</t>
  </si>
  <si>
    <t>ZC22339E1B</t>
  </si>
  <si>
    <t>2018/LT/U/404</t>
  </si>
  <si>
    <t>Z00233E55B</t>
  </si>
  <si>
    <t>2018/LT/U/405</t>
  </si>
  <si>
    <t>Z70233E621</t>
  </si>
  <si>
    <t>2018/LT/U/409</t>
  </si>
  <si>
    <t>ZDC234615D</t>
  </si>
  <si>
    <t>2018/LT/U/410</t>
  </si>
  <si>
    <t>ZF72347B45</t>
  </si>
  <si>
    <t>2018/LT/U/412</t>
  </si>
  <si>
    <t>Z492347F5B</t>
  </si>
  <si>
    <t>2018/LT/U/420</t>
  </si>
  <si>
    <t>ZBE23501EB</t>
  </si>
  <si>
    <t>2018/LT/U/421</t>
  </si>
  <si>
    <t>ZE423525A7</t>
  </si>
  <si>
    <t>2018/LT/U/419</t>
  </si>
  <si>
    <t>Z5E2353871</t>
  </si>
  <si>
    <t>2018/LT/U/422</t>
  </si>
  <si>
    <t>7465801DDF</t>
  </si>
  <si>
    <t>2018/LT/U/425</t>
  </si>
  <si>
    <t>ZB82358F73</t>
  </si>
  <si>
    <t>DOTT. BRUNO FRISON</t>
  </si>
  <si>
    <t>AC SERVICE</t>
  </si>
  <si>
    <t>MACORATTI SNC</t>
  </si>
  <si>
    <t>RENTOKIL INITIAL</t>
  </si>
  <si>
    <t>VERA BORTOLUZZI</t>
  </si>
  <si>
    <t>CONSULMAN SRL</t>
  </si>
  <si>
    <t>O2 SERVICE</t>
  </si>
  <si>
    <t>COFF DI PALADINI</t>
  </si>
  <si>
    <t>TELEPORDENONE SRL</t>
  </si>
  <si>
    <t>00370880932</t>
  </si>
  <si>
    <t>03694630280</t>
  </si>
  <si>
    <t>00275100303</t>
  </si>
  <si>
    <t>01384250930</t>
  </si>
  <si>
    <t xml:space="preserve">BRTVCL60D51G638I </t>
  </si>
  <si>
    <t>06068820015</t>
  </si>
  <si>
    <t>01330370931</t>
  </si>
  <si>
    <t>03650030160</t>
  </si>
  <si>
    <t>CMLGNN62L12H657B</t>
  </si>
  <si>
    <t xml:space="preserve">004257750930 </t>
  </si>
  <si>
    <t>1. Agraria di Porcia; 2. Macoratti snc; 3. Al Mulino; 4. Tempoverde; 5. Maniagreen; 6. Menardi snc; 7. Consorzio Agrario FVG; 8. Tecnogreen.</t>
  </si>
  <si>
    <t>1. Agraria di Porcia; 2. Macoratti snc; 3. Al Mulino; 4. Tempoverde.</t>
  </si>
  <si>
    <t xml:space="preserve">1. GIUST TECNOCOMMERCIALE; 2. AC SERVICE. </t>
  </si>
  <si>
    <t>1. VIVAI OLIVO TOFFOLI; 2. IL GIARDINO DI DE PRA.</t>
  </si>
  <si>
    <t xml:space="preserve"> 1. VIVAI OLIVO TOFFOLI; 2. IL GIARDINO DI DE PRA.</t>
  </si>
  <si>
    <t>04.04</t>
  </si>
  <si>
    <t>05.04</t>
  </si>
  <si>
    <t>06.04</t>
  </si>
  <si>
    <t>09.04</t>
  </si>
  <si>
    <t>10.04</t>
  </si>
  <si>
    <t>11.04</t>
  </si>
  <si>
    <t>17.04</t>
  </si>
  <si>
    <t>18.04</t>
  </si>
  <si>
    <t>20.04</t>
  </si>
  <si>
    <t>24.04</t>
  </si>
  <si>
    <t>26.04</t>
  </si>
  <si>
    <t>Consulenza informatica e sviluppo software personalizzati</t>
  </si>
  <si>
    <t>Consulenza e visite mediche periodiche</t>
  </si>
  <si>
    <t>Sistemazioni a verde via Concordia, Via Interna e Piazza Costantini</t>
  </si>
  <si>
    <t>Fornitura doccetta alluminio</t>
  </si>
  <si>
    <t>Variazione Organo amministrativo c/o motorizzazione civile e appendice polizza fideiussoria 1C Albo gestori ambientali</t>
  </si>
  <si>
    <t>Fornitura pompa lavaggio</t>
  </si>
  <si>
    <t>Fornitura estintori automezzi</t>
  </si>
  <si>
    <t>Fornitura coperchi ricambio testina decespugliatore</t>
  </si>
  <si>
    <t>Fornitura triennale prodotti e servizi igienici</t>
  </si>
  <si>
    <t>Fornitura fiori e arbusti</t>
  </si>
  <si>
    <t>Manutenzione ordinaria impianti elettrici sedi GEA</t>
  </si>
  <si>
    <t>Progettazione arredo urbano piazza Risorgimento Pordenone</t>
  </si>
  <si>
    <t>Incarico di analisi organizzativa aziendale</t>
  </si>
  <si>
    <t>Intervento ripristino impianto di irrigazione Piazza Risorgimento a Pordenone</t>
  </si>
  <si>
    <t>Sistemazione aiuole Piazza XX settembre</t>
  </si>
  <si>
    <t>Trattamento acqua calda sanitaria</t>
  </si>
  <si>
    <t>Arredo a verde Piazza Risorgimento</t>
  </si>
  <si>
    <t>Fresatura/trivellazione ceppaie Aree verdi</t>
  </si>
  <si>
    <t>Analisi merceologiche rifiuti organici</t>
  </si>
  <si>
    <t>Collaudo bombole spazzatrice</t>
  </si>
  <si>
    <t>Fornitura etichette adesive cestelli raccolta secco</t>
  </si>
  <si>
    <t>Premio polizza Libro Matricola Auto</t>
  </si>
  <si>
    <t>Realizzazione servizi sulle attività di GEA nei notiziari di TelePordenone</t>
  </si>
  <si>
    <t>2018/LT/U/413</t>
  </si>
  <si>
    <t>7438231E 63</t>
  </si>
  <si>
    <t>GREEN SRL</t>
  </si>
  <si>
    <t>Diserbo e decespugliamento bordi strada Comune Pordenone</t>
  </si>
  <si>
    <t>05736570721</t>
  </si>
  <si>
    <t>1. GREEN SRL; 2. COOP NONCELLO.</t>
  </si>
  <si>
    <t>2018/LT/U/433</t>
  </si>
  <si>
    <t>2018/LT/U/437</t>
  </si>
  <si>
    <t>2018/LT/U/438</t>
  </si>
  <si>
    <t>2018/LT/U/439</t>
  </si>
  <si>
    <t>2018/LT/U/445</t>
  </si>
  <si>
    <t>2018/LT/U/446</t>
  </si>
  <si>
    <t>2018/LT/U/447</t>
  </si>
  <si>
    <t>2018/LT/U/448</t>
  </si>
  <si>
    <t>2018/LT/U/461</t>
  </si>
  <si>
    <t>2018/LT/U/462</t>
  </si>
  <si>
    <t>2018/LT/U/469</t>
  </si>
  <si>
    <t>2018/LT/U/472</t>
  </si>
  <si>
    <t>2018/LT/U/475</t>
  </si>
  <si>
    <t>2018/LT/U/477</t>
  </si>
  <si>
    <t>2018/LT/U/480</t>
  </si>
  <si>
    <t>2018/LT/U/481</t>
  </si>
  <si>
    <t>2018/LT/U/482</t>
  </si>
  <si>
    <t>2018/LT/U/496</t>
  </si>
  <si>
    <t>2018/LT/U/498</t>
  </si>
  <si>
    <t>2018/LT/U/503</t>
  </si>
  <si>
    <t>2018/LT/U/505</t>
  </si>
  <si>
    <t>2018/LT/U/507</t>
  </si>
  <si>
    <t>2018/LT/U/518</t>
  </si>
  <si>
    <t>RACANELLI DANILO</t>
  </si>
  <si>
    <t>IDEALSERVICE</t>
  </si>
  <si>
    <t>AR.MA VIVAI SRL</t>
  </si>
  <si>
    <t xml:space="preserve">TEMPOVERDE Sas di Battistella Michele &amp; Co. </t>
  </si>
  <si>
    <t>STUDIO LEGALE BELLETTI PRESOT</t>
  </si>
  <si>
    <t>IGREEN PROJECT</t>
  </si>
  <si>
    <t>AGRO SYSTEM</t>
  </si>
  <si>
    <t>Z8B2361F37</t>
  </si>
  <si>
    <t>Z16236BBEE</t>
  </si>
  <si>
    <t>Z1B236BD47</t>
  </si>
  <si>
    <t>ZEF236BD8D</t>
  </si>
  <si>
    <t>Z67236C01D</t>
  </si>
  <si>
    <t>ZE8236C091</t>
  </si>
  <si>
    <t xml:space="preserve">ZDE2375ABF </t>
  </si>
  <si>
    <t xml:space="preserve">Z682375B4C </t>
  </si>
  <si>
    <t xml:space="preserve">Z032375B87 </t>
  </si>
  <si>
    <t xml:space="preserve">Z0F2375BD2 </t>
  </si>
  <si>
    <t>Z842384846</t>
  </si>
  <si>
    <t>Z592384873</t>
  </si>
  <si>
    <t>Z7F2390428</t>
  </si>
  <si>
    <t>ZC12394FCB</t>
  </si>
  <si>
    <t>ZA3239E881</t>
  </si>
  <si>
    <t>Z4323A21F8</t>
  </si>
  <si>
    <t>Z2123A229C</t>
  </si>
  <si>
    <t>Z5823A421A</t>
  </si>
  <si>
    <t>ZA423B43DC</t>
  </si>
  <si>
    <t>Z0023B5668</t>
  </si>
  <si>
    <t>Z2423BB373</t>
  </si>
  <si>
    <t>Z3D23BF6FA</t>
  </si>
  <si>
    <t>ZC223C0F0F</t>
  </si>
  <si>
    <t>ZB323CB794</t>
  </si>
  <si>
    <t>Z5A2398C46</t>
  </si>
  <si>
    <t>RCCDNL64C24A530X</t>
  </si>
  <si>
    <t>00223850306</t>
  </si>
  <si>
    <t>01776240937</t>
  </si>
  <si>
    <t xml:space="preserve">01379010935 </t>
  </si>
  <si>
    <t>00190300301</t>
  </si>
  <si>
    <t>01034590313</t>
  </si>
  <si>
    <t>02.05</t>
  </si>
  <si>
    <t>04.05</t>
  </si>
  <si>
    <t>07.05</t>
  </si>
  <si>
    <t>25.05</t>
  </si>
  <si>
    <t>10.05</t>
  </si>
  <si>
    <t>14.05</t>
  </si>
  <si>
    <t>15.05</t>
  </si>
  <si>
    <t>16.05</t>
  </si>
  <si>
    <t>17.05</t>
  </si>
  <si>
    <t>18.05</t>
  </si>
  <si>
    <t>23.05</t>
  </si>
  <si>
    <t>24.05</t>
  </si>
  <si>
    <t>28.05</t>
  </si>
  <si>
    <t>30.05</t>
  </si>
  <si>
    <t>Riqualificazione paesaggistica ambientale e messa in sicurezza area via Beata Domicilla Pordenone</t>
  </si>
  <si>
    <t>Premio polizza Tablet</t>
  </si>
  <si>
    <t>Variazione/appendice</t>
  </si>
  <si>
    <t>Premio polizza furto/incendio mezzi</t>
  </si>
  <si>
    <t>Pulizia straordinaria sottoportici c/o Comune Pordenone</t>
  </si>
  <si>
    <t>Nolo lavastrade con autista</t>
  </si>
  <si>
    <t>Lavaggio intreno esterno bidoncini carrellati (240 e 360 lt) umido (PN-RIP-CRDS)</t>
  </si>
  <si>
    <t>Sfalcio svincoli autostradali</t>
  </si>
  <si>
    <t>Fornitura prodotti per pulizia fontane</t>
  </si>
  <si>
    <t>Fornitura prodotti biologici trattamenti</t>
  </si>
  <si>
    <t>Studio ricognitivo servizi ambientali</t>
  </si>
  <si>
    <t>Valutazione stabilità alberi c/o scuola primaria Gabelli Pordenone</t>
  </si>
  <si>
    <t>Acquisto materiale cancelleria</t>
  </si>
  <si>
    <t>Premio tutela giudiziaria</t>
  </si>
  <si>
    <t>Incarico consulenza ADR</t>
  </si>
  <si>
    <t xml:space="preserve">Fornitura bidoncini carellati </t>
  </si>
  <si>
    <t>Sfalcio aree verdi discariche</t>
  </si>
  <si>
    <t>Asporto legno vergine scuola Gabelli e Parco Querini</t>
  </si>
  <si>
    <t>Fornitura adesivi</t>
  </si>
  <si>
    <t>Selezione addetto manutentore verde</t>
  </si>
  <si>
    <t>Fornitura detergente</t>
  </si>
  <si>
    <t>Servizio urgente sfalcio e trinciatura erba (Lago Burida/argine Vallenoncello)</t>
  </si>
  <si>
    <t>1. COOPNONCELLO ONLUS; 2. KARPOS COOP ONUS.</t>
  </si>
  <si>
    <t>1. ARMA VIVAI.</t>
  </si>
  <si>
    <t>1. KARPOS COOP ONLUS.</t>
  </si>
  <si>
    <t>1. ARMA VIVAI; 2. ECOSERVICE. 1. ARMA VIVAI</t>
  </si>
  <si>
    <t>1. IL MULINO; 2. CONSORZIO AGRARIO FVG; 3. MANIA GREEN; 4. ROVERE DANIELA; 5. TECNOGREEN.</t>
  </si>
  <si>
    <t>1. CONSORZIO AGRARIO FVG; 2. TECNOGREEN.</t>
  </si>
  <si>
    <t>1. GREEN SRL.</t>
  </si>
  <si>
    <t>Abbattimento 4 tigli presso scuole Gabelli Pordenone e fresatura ceppaie + intervento urgente</t>
  </si>
  <si>
    <t>2018/LT/U/397</t>
  </si>
  <si>
    <t>7406919EE8</t>
  </si>
  <si>
    <t>Sfalcio tappeti erbosi aree verdi Pordenone</t>
  </si>
  <si>
    <t xml:space="preserve">1.L'ACERO ROSSO COOP SOCIALE; 2. COOP NONCELLO; OLTRE LA SORGENTE COOP SOC.  </t>
  </si>
  <si>
    <t>1. COOPNONCELLO; 2. OLTRE LA SROGENTE COOP SOC.</t>
  </si>
  <si>
    <t>16.04</t>
  </si>
  <si>
    <t>2018/PEC/U/144</t>
  </si>
  <si>
    <t>2018/LT/U/531</t>
  </si>
  <si>
    <t>2018/LT/U/543</t>
  </si>
  <si>
    <t>2018/LT/U/550</t>
  </si>
  <si>
    <t>2018/LT/U/551</t>
  </si>
  <si>
    <t>2018/LT/U/556</t>
  </si>
  <si>
    <t>2018/LT/U/557</t>
  </si>
  <si>
    <t>2018/LT/U/559</t>
  </si>
  <si>
    <t>2018/LT/U/569</t>
  </si>
  <si>
    <t>2018/LT/U/571</t>
  </si>
  <si>
    <t>2018/LT/U/573</t>
  </si>
  <si>
    <t>2018/LT/U/579</t>
  </si>
  <si>
    <t>ZE423DA455</t>
  </si>
  <si>
    <t>ZC123DE17E</t>
  </si>
  <si>
    <t>Z7423ED090</t>
  </si>
  <si>
    <t xml:space="preserve"> 
ZBB23F5C4C</t>
  </si>
  <si>
    <t>Z5D23F5E6A</t>
  </si>
  <si>
    <t>Z0323F772E</t>
  </si>
  <si>
    <t>Z1523FA72C</t>
  </si>
  <si>
    <t>ZC423FBAE3</t>
  </si>
  <si>
    <t>ZE3240B666</t>
  </si>
  <si>
    <t>Z482410B1A</t>
  </si>
  <si>
    <t xml:space="preserve"> 
ZA42412CB9</t>
  </si>
  <si>
    <t>Z5C241A681</t>
  </si>
  <si>
    <t>LOCATELLI EUROCONTAINERS</t>
  </si>
  <si>
    <t>AGRI RAVAGNOLO</t>
  </si>
  <si>
    <t>IDROSYSTEM</t>
  </si>
  <si>
    <t>AVV. PAOLO VICENZOTTO</t>
  </si>
  <si>
    <t>02521560165</t>
  </si>
  <si>
    <t>00529740938</t>
  </si>
  <si>
    <t>01319710933</t>
  </si>
  <si>
    <t>01483140933</t>
  </si>
  <si>
    <t>04.06</t>
  </si>
  <si>
    <t>05.06</t>
  </si>
  <si>
    <t>08.06</t>
  </si>
  <si>
    <t>12.06</t>
  </si>
  <si>
    <t>13.06</t>
  </si>
  <si>
    <t>18.06</t>
  </si>
  <si>
    <t>19.06</t>
  </si>
  <si>
    <t>20.06</t>
  </si>
  <si>
    <t>22.06</t>
  </si>
  <si>
    <t>Rinnovo canoni manutenzione Anthea R10.50 II semestre 2018 (al 31.12)</t>
  </si>
  <si>
    <t>Regolazione premio 30.04.2017-30.04.2018 inc/furto auto e libro matricola</t>
  </si>
  <si>
    <t>Installazione di consolidamenti su sophora</t>
  </si>
  <si>
    <t>Invio telematico MUD</t>
  </si>
  <si>
    <t>Fornitura n. 3 containers</t>
  </si>
  <si>
    <t>Premio RC patrimoniale</t>
  </si>
  <si>
    <t>Fornitura pezzi di ricambio benna trattore</t>
  </si>
  <si>
    <t>Consulenza GDPR</t>
  </si>
  <si>
    <t>Fornitura soffiatori a batteria</t>
  </si>
  <si>
    <t>Sostituzione motorizzazione cancello scorrevole discarica e riparazione supporti</t>
  </si>
  <si>
    <t>1. AGRARIA DI PORCIA; 2. MENARDI; 3. MT ECOSERVICE.</t>
  </si>
  <si>
    <t>2018/LT/U/599</t>
  </si>
  <si>
    <t>2018/LT/U/601</t>
  </si>
  <si>
    <t>2018/LT/U/604</t>
  </si>
  <si>
    <t>2018/LT/U/609</t>
  </si>
  <si>
    <t>2018/LT/U/611</t>
  </si>
  <si>
    <t>2018/LT/U/612</t>
  </si>
  <si>
    <t>2018/LT/U/615</t>
  </si>
  <si>
    <t>2018/LT/U/616</t>
  </si>
  <si>
    <t>2018/LT/U/621</t>
  </si>
  <si>
    <t>2018/LT/U/624</t>
  </si>
  <si>
    <t>2018/LT/U/626</t>
  </si>
  <si>
    <t>2018/LT/U/628</t>
  </si>
  <si>
    <t>2018/LT/U/638</t>
  </si>
  <si>
    <t>2018/LT/U/656</t>
  </si>
  <si>
    <t>2018/LT/U/660</t>
  </si>
  <si>
    <t>2018/LT/U/664</t>
  </si>
  <si>
    <t>ZF52437362</t>
  </si>
  <si>
    <t>Z0C243E511</t>
  </si>
  <si>
    <t>Z6F243E547</t>
  </si>
  <si>
    <t>75602714FE</t>
  </si>
  <si>
    <t>ZEC244C433</t>
  </si>
  <si>
    <t>ZEB245098B</t>
  </si>
  <si>
    <t>ZDF245299B</t>
  </si>
  <si>
    <t>Z1124529F8</t>
  </si>
  <si>
    <t>Z1E2452A88</t>
  </si>
  <si>
    <t>Z282455B4F</t>
  </si>
  <si>
    <t>ZED2455B76</t>
  </si>
  <si>
    <t>Z6E245BAA7</t>
  </si>
  <si>
    <t>ZCB245EC3B</t>
  </si>
  <si>
    <t>ZE42461C26</t>
  </si>
  <si>
    <t>Z482464185</t>
  </si>
  <si>
    <t>ZDC246FD76</t>
  </si>
  <si>
    <t>Z5E247FAC7</t>
  </si>
  <si>
    <t>Z10248F558</t>
  </si>
  <si>
    <t>ZAA2494DEA</t>
  </si>
  <si>
    <t>ZUCCHETTI SPA</t>
  </si>
  <si>
    <t>SISTEMI PORDENONE UDINE VICENZA SRL</t>
  </si>
  <si>
    <t>SISTEMI SPA</t>
  </si>
  <si>
    <t>ING. BURKHARD KLOTZ</t>
  </si>
  <si>
    <t>EPYON CONSULTING</t>
  </si>
  <si>
    <t>GEA SNC</t>
  </si>
  <si>
    <t>AEBI SCHMIDT</t>
  </si>
  <si>
    <t>LUCE SRL</t>
  </si>
  <si>
    <t>05006900962</t>
  </si>
  <si>
    <t xml:space="preserve">01278350937 </t>
  </si>
  <si>
    <t>00575250931</t>
  </si>
  <si>
    <t>08245660017</t>
  </si>
  <si>
    <t>KLTBKH57L16B397H</t>
  </si>
  <si>
    <t>07424950967</t>
  </si>
  <si>
    <t>03295170231</t>
  </si>
  <si>
    <t>00851720219</t>
  </si>
  <si>
    <t>02453190304</t>
  </si>
  <si>
    <t>1. ELLERANI 1959 SRL; 2.GIEFFE EDIZIONI SRL; 3. LUCE SRL; 4. SERYMARK SRL; 5. SINCROMIA SRL; 6.TIPOGRAFIA SARTOR SRL</t>
  </si>
  <si>
    <t>1. ELLERANI 1959 SRL; 2. LUCE SRL; 3. SINCROMIA SRL; 4.TIPOGRAFIA SARTOR SRL</t>
  </si>
  <si>
    <t>1. AR.MA VIVAI SRL; 2. ZAMPARO DAVIDE; 3. DE NARDI &amp; VECCHIATO; 4. ECO-SERVICE; 5. PARUTTO SRL; 6. FILIPPETTO VIVAI.</t>
  </si>
  <si>
    <t>AFFIDAMENTO DIRETTO (Relazione interna)</t>
  </si>
  <si>
    <t>02.07</t>
  </si>
  <si>
    <t>04.07</t>
  </si>
  <si>
    <t>09.07</t>
  </si>
  <si>
    <t>10.07</t>
  </si>
  <si>
    <t>11.07</t>
  </si>
  <si>
    <t>12.07</t>
  </si>
  <si>
    <t>13.07</t>
  </si>
  <si>
    <t>16.07</t>
  </si>
  <si>
    <t>17.07</t>
  </si>
  <si>
    <t>20.07</t>
  </si>
  <si>
    <t>26.07</t>
  </si>
  <si>
    <t>01.08</t>
  </si>
  <si>
    <t>03.08</t>
  </si>
  <si>
    <t>Controllo e manutenzione imbaracature sicurezza</t>
  </si>
  <si>
    <t>Fornitura software presenze e safety</t>
  </si>
  <si>
    <t>Manutenzione triennale software Zucchetti</t>
  </si>
  <si>
    <t>Selezione candidato per lavoro interinale - meccanico</t>
  </si>
  <si>
    <t>Sfalcio urgente banchine stradali e relativi fossi</t>
  </si>
  <si>
    <t>Fornitura adesivi "NON CONFORME"</t>
  </si>
  <si>
    <t xml:space="preserve">Licenza d'uso software contabile </t>
  </si>
  <si>
    <t xml:space="preserve">Manutenzione software contabile (triennale 2109-20-21) </t>
  </si>
  <si>
    <t xml:space="preserve">Manutenzione software contabile-fiscale (triennale 2109-20-21) - </t>
  </si>
  <si>
    <t>Incarico predisposizione accordo di riservatezza (NDA) - parte tecnica</t>
  </si>
  <si>
    <t>Incarico predisposizione accordo di riservatezza (NDA) - parte contabile e fiscale</t>
  </si>
  <si>
    <t>Fornitura taniche Glifosate</t>
  </si>
  <si>
    <t>Fornitura fiori autunnali</t>
  </si>
  <si>
    <t>Fornitura spazzole/ricambi per spazzatrici</t>
  </si>
  <si>
    <t>Stampa e fornitura Ecotovagliette 2018</t>
  </si>
  <si>
    <t>Sfalcio cigli/fossi/banchine</t>
  </si>
  <si>
    <t>Fornitura prodotti per disinfestazione</t>
  </si>
  <si>
    <t>Etichettatura cassonetti stradali carta e plastica Roveredo in Piano</t>
  </si>
  <si>
    <t>ASSOCIAZIONE SVILUPPO E TERRITORIO</t>
  </si>
  <si>
    <t>2018/LT/U/667</t>
  </si>
  <si>
    <t>2018/LT/U/670</t>
  </si>
  <si>
    <t>2018/LT/U/673</t>
  </si>
  <si>
    <t>2018/LT/U/677</t>
  </si>
  <si>
    <t>2018/LT/U/681</t>
  </si>
  <si>
    <t>2018/LT/U/682</t>
  </si>
  <si>
    <t>2018/LT/U/687</t>
  </si>
  <si>
    <t>Z7C249C8D2</t>
  </si>
  <si>
    <t>ZC524A2CE5</t>
  </si>
  <si>
    <t>Z5224A8970</t>
  </si>
  <si>
    <t>Z1D24AD074</t>
  </si>
  <si>
    <t>Z0D24B12BC</t>
  </si>
  <si>
    <t>Z3824B128F</t>
  </si>
  <si>
    <t>Z2F24B84CF</t>
  </si>
  <si>
    <t>01636950931</t>
  </si>
  <si>
    <t>00632440939</t>
  </si>
  <si>
    <t>01679160935</t>
  </si>
  <si>
    <t>07.08</t>
  </si>
  <si>
    <t>09.08</t>
  </si>
  <si>
    <t>14.08</t>
  </si>
  <si>
    <t>20.08</t>
  </si>
  <si>
    <t>22.08</t>
  </si>
  <si>
    <t>27.08</t>
  </si>
  <si>
    <t>Campionamento e analisi percolato discarica</t>
  </si>
  <si>
    <t>Analisi PMC discariche</t>
  </si>
  <si>
    <t>Pulizia vetri e servizi igienici sede</t>
  </si>
  <si>
    <t>Realizzazione 4 punti presa wireless</t>
  </si>
  <si>
    <t>Progettazione/realizzazione infrastruttura wireless sala conferenze sede</t>
  </si>
  <si>
    <t>Progetto steward urbani PN</t>
  </si>
  <si>
    <t>1. ACTECO; 2. PULINDUSTRIALE.</t>
  </si>
  <si>
    <t>2018/LT/U/692</t>
  </si>
  <si>
    <t>Z3524BDABF</t>
  </si>
  <si>
    <t>29.08</t>
  </si>
  <si>
    <t>Indagine geofisica vecchia discarica Vallenoncello PN</t>
  </si>
  <si>
    <t>2018/LT/U/701</t>
  </si>
  <si>
    <t>2018/LT/U/721</t>
  </si>
  <si>
    <t>2018/LT/U/728</t>
  </si>
  <si>
    <t>2018/LT/U/731</t>
  </si>
  <si>
    <t>2018/LT/U/732</t>
  </si>
  <si>
    <t>2018/LT/U/735</t>
  </si>
  <si>
    <t>2018/LT/U/736</t>
  </si>
  <si>
    <t>2018/LT/U/737</t>
  </si>
  <si>
    <t>2018/LT/U/741</t>
  </si>
  <si>
    <t>2018/LT/U/743</t>
  </si>
  <si>
    <t>2018/LT/U/746</t>
  </si>
  <si>
    <t>COZZARIN SRL</t>
  </si>
  <si>
    <t>VITTORIO BOZZETTO</t>
  </si>
  <si>
    <t>APPLIKA</t>
  </si>
  <si>
    <t xml:space="preserve">MENARDI SNC DI MENARDI TIZIANO &amp; OSCAR </t>
  </si>
  <si>
    <t>00421860933</t>
  </si>
  <si>
    <t>BZZVTR54R24G284I</t>
  </si>
  <si>
    <t>01472540937</t>
  </si>
  <si>
    <t>AFFIDAMENTO DIRETTO (Rel.int.+ Nota Comune PN)</t>
  </si>
  <si>
    <t>07.09</t>
  </si>
  <si>
    <t>18.09</t>
  </si>
  <si>
    <t>19.09</t>
  </si>
  <si>
    <t>20.09</t>
  </si>
  <si>
    <t>24.09</t>
  </si>
  <si>
    <t>25.09</t>
  </si>
  <si>
    <t>26.09</t>
  </si>
  <si>
    <t>01.10</t>
  </si>
  <si>
    <t>Fornitura tavole e pali legno</t>
  </si>
  <si>
    <t>Lavori disboscamento e pulizia Roggia c/o Via Beata Domicilla (PN)</t>
  </si>
  <si>
    <t>Stampa etichette adesive</t>
  </si>
  <si>
    <t>Fornitura n. 5 hardware gestione Ecocentri</t>
  </si>
  <si>
    <t>Sfalcio nuova area parco San Valentino</t>
  </si>
  <si>
    <t>Ordine integrativo fornitura sacchetti multimateriale</t>
  </si>
  <si>
    <t>Coordinatore Sicurezza Lavori Roggia c/o Via Beata Domicilla (PN)</t>
  </si>
  <si>
    <t>Manutenzione programmata impianti sede</t>
  </si>
  <si>
    <t>Corso aggiornamento antincendio</t>
  </si>
  <si>
    <t xml:space="preserve">Fornitura pezzi di ricambio trattorino G. Ferrari </t>
  </si>
  <si>
    <t>Sostituzione edere sede</t>
  </si>
  <si>
    <t>Z9C24D567F</t>
  </si>
  <si>
    <t>Z7125044BB</t>
  </si>
  <si>
    <t>Z3D24FA1AF</t>
  </si>
  <si>
    <t>Z0724FA3CC</t>
  </si>
  <si>
    <t>Z9024FA472</t>
  </si>
  <si>
    <t>Z0C24FE8CC</t>
  </si>
  <si>
    <t>Z932504512</t>
  </si>
  <si>
    <t>Z8E250499B</t>
  </si>
  <si>
    <t>Z43250D535</t>
  </si>
  <si>
    <t>Z09250F0B7</t>
  </si>
  <si>
    <t>ZE6251E2A6</t>
  </si>
  <si>
    <t>1. COOPNONCELLO; 2. AR.MA VIVAI; 3. VIVAI TOFFOLI; 4. IL GIRASOLE.</t>
  </si>
  <si>
    <t>1. Applika; 2. Beass; 3. Enaip; 4. Fondazione OSF; 5. IAL FVG; 6. UNISEF.</t>
  </si>
  <si>
    <t>1. Consorzio Agrario Del Friuli Venezia Giulia ; 2. Mania Green snc di Copat Stefano e Dalle Vedove Massimiliano ; 3.  Menardi snc di Menardi Tiziano &amp; Oscar; 4. Tempoverde sas di Battistella Michele &amp; Co.</t>
  </si>
  <si>
    <t>1. Menardi snc di Menardi Tiziano &amp; Oscar</t>
  </si>
  <si>
    <t>2018/LT/U/751</t>
  </si>
  <si>
    <t>2018/LT/U/755</t>
  </si>
  <si>
    <t>2018/LT/U/758</t>
  </si>
  <si>
    <t>2018/LT/U/763</t>
  </si>
  <si>
    <t>2018/LT/U/767</t>
  </si>
  <si>
    <t>2018/LT/U/769</t>
  </si>
  <si>
    <t>2018/LT/U/773</t>
  </si>
  <si>
    <t>2018/LT/U/774</t>
  </si>
  <si>
    <t>2018/LT/U/779</t>
  </si>
  <si>
    <t>2018/LT/U/789</t>
  </si>
  <si>
    <t>2018/LT/U/798</t>
  </si>
  <si>
    <t>2018/LT/U/801</t>
  </si>
  <si>
    <t>ZB9252FBAE</t>
  </si>
  <si>
    <t xml:space="preserve"> 
Z582537D6E</t>
  </si>
  <si>
    <t>ZD625383F0</t>
  </si>
  <si>
    <t>Z09253D6EE</t>
  </si>
  <si>
    <t>Z93254CB01</t>
  </si>
  <si>
    <t>Z11254CE34</t>
  </si>
  <si>
    <t>ZE42550422</t>
  </si>
  <si>
    <t>Z0125504B8</t>
  </si>
  <si>
    <t>7659203E40</t>
  </si>
  <si>
    <t>Z13256B027</t>
  </si>
  <si>
    <t>Z2C257E8CC</t>
  </si>
  <si>
    <t>ZC72582A1B</t>
  </si>
  <si>
    <t>UNINDUSTRIA SERVIZI E FORMAZIONE</t>
  </si>
  <si>
    <t>CENTER DATA LINE</t>
  </si>
  <si>
    <t>02273190260</t>
  </si>
  <si>
    <t>02301900268</t>
  </si>
  <si>
    <t>01104060932</t>
  </si>
  <si>
    <t>AFFIDAMENTO DIRETTO ((Relazione interna))</t>
  </si>
  <si>
    <t>04.10</t>
  </si>
  <si>
    <t>08.10</t>
  </si>
  <si>
    <t>09.10</t>
  </si>
  <si>
    <t>12.10</t>
  </si>
  <si>
    <t>15.10</t>
  </si>
  <si>
    <t>17.10</t>
  </si>
  <si>
    <t>22.10</t>
  </si>
  <si>
    <t>25.10</t>
  </si>
  <si>
    <t>26.10</t>
  </si>
  <si>
    <t>Istanza rinnovo cat. 1 ord. C (sottocategoria spazzamento e CDR) Albo Gestori FVG</t>
  </si>
  <si>
    <t>Servizio analisi acque scarico CRC PN/RIP/CRDS</t>
  </si>
  <si>
    <t>Integrazione formazione addetti primo soccorso + aggiornamento</t>
  </si>
  <si>
    <t>Fornitura n. 3 localizzatori GPS/GPRS mezzi</t>
  </si>
  <si>
    <t>Manutenzione attrezzature raccolta rifiuti</t>
  </si>
  <si>
    <t>Riparazione mezzi MB e Piaggio</t>
  </si>
  <si>
    <t>Selezione impegato 5 b - M. Frucco</t>
  </si>
  <si>
    <t>Servizio smaltimento - recupero rifiuti speciali e rifiuti speciali pericolosi (da officina)</t>
  </si>
  <si>
    <t>Manutenzione trattore ferrari</t>
  </si>
  <si>
    <t>1. LEOCHIMICA; 2. NUOVA TECNOGEST; 3. ACTECO; 4. INNOVAZIONE CHIMICA.</t>
  </si>
  <si>
    <t>1. LEOCHIMICA; 2. NUOVA TECNOGEST; 3. ACTECO.</t>
  </si>
  <si>
    <t>1. APPLIKA; 2. ENAIP; 3.IALFVG; 4.UNINDUSTRIA SERVIZI E FORMAZIONE.</t>
  </si>
  <si>
    <t>1. ENAIP; 2.IALFVG; 3.UNINDUSTRIA SERVIZI E FORMAZIONE.</t>
  </si>
  <si>
    <t>2018/LT/U/855</t>
  </si>
  <si>
    <t>2018/LT/U/856</t>
  </si>
  <si>
    <t>2018/LT/U/859</t>
  </si>
  <si>
    <t>2018/LT/U/864</t>
  </si>
  <si>
    <t>2018/LT/U/865</t>
  </si>
  <si>
    <t>2018/LT/U/866</t>
  </si>
  <si>
    <t>2018/LT/U/867</t>
  </si>
  <si>
    <t>2018/LT/U/869</t>
  </si>
  <si>
    <t>2018/LT/U/870</t>
  </si>
  <si>
    <t>2018/LT/U/868</t>
  </si>
  <si>
    <t>2018/LT/U/871</t>
  </si>
  <si>
    <t>2018/LT/U/876</t>
  </si>
  <si>
    <t>2018/LT/U/878</t>
  </si>
  <si>
    <t>2018/LT/U/885</t>
  </si>
  <si>
    <t>2018/LT/U/886</t>
  </si>
  <si>
    <t>2018/LT/U/891</t>
  </si>
  <si>
    <t>ZC525D1578</t>
  </si>
  <si>
    <t>Z7925D168E</t>
  </si>
  <si>
    <t>ZD825D78B7</t>
  </si>
  <si>
    <t>ZB825E0DF2</t>
  </si>
  <si>
    <t>Z6225E58D0</t>
  </si>
  <si>
    <t>ZCB25E5AA4</t>
  </si>
  <si>
    <t>ZA025E5BCC</t>
  </si>
  <si>
    <t>Z8825E5D2C</t>
  </si>
  <si>
    <t>Z8125E5E3A</t>
  </si>
  <si>
    <t>7703605FFO</t>
  </si>
  <si>
    <t>Z4425E5F6F</t>
  </si>
  <si>
    <t>Z5E25E909A</t>
  </si>
  <si>
    <t>Z1425EE2A0</t>
  </si>
  <si>
    <t>ZD626043EB</t>
  </si>
  <si>
    <t>ZE826049C0</t>
  </si>
  <si>
    <t>ZDE260C19D</t>
  </si>
  <si>
    <t>JETPUBBLICITA'</t>
  </si>
  <si>
    <t>PIPEPLAST SRL</t>
  </si>
  <si>
    <t>RAFRAN CONSULENZE</t>
  </si>
  <si>
    <t>ENAIP FVG</t>
  </si>
  <si>
    <t>CEFAP</t>
  </si>
  <si>
    <t>01717150930</t>
  </si>
  <si>
    <t>00437790935</t>
  </si>
  <si>
    <t>06835200723</t>
  </si>
  <si>
    <t>01822110936</t>
  </si>
  <si>
    <t>01698560305</t>
  </si>
  <si>
    <t>AFFIDAMENTO DIRETTO (Rel ex art 8)</t>
  </si>
  <si>
    <t>19.11</t>
  </si>
  <si>
    <t>20.11</t>
  </si>
  <si>
    <t>22.11</t>
  </si>
  <si>
    <t>Sistemazione urgente discarica per esondazione</t>
  </si>
  <si>
    <t>Sistemazione urgente cabina ENEL discarica per esondazione</t>
  </si>
  <si>
    <t>Distribuzione Ecocalendari 2019</t>
  </si>
  <si>
    <t>Raccolta verde e ramaglie comune di Cordenons</t>
  </si>
  <si>
    <t>Cleaning shuttle comune di Cordenons</t>
  </si>
  <si>
    <t>Ore supplettive a chiamata pulizia Area cassonetti (Ecoisole PN)</t>
  </si>
  <si>
    <t>Raccolta verde e ramaglie comune di Roveredo in Piano</t>
  </si>
  <si>
    <t>Raccolta carta/cartone Comune di Pordenone</t>
  </si>
  <si>
    <t>Raccolta carta/cartone Comune di Cordenons</t>
  </si>
  <si>
    <t>Pulizia Aree cassonetti (Ecoisole PN)</t>
  </si>
  <si>
    <t>23.11</t>
  </si>
  <si>
    <t>26.11</t>
  </si>
  <si>
    <t>29.11</t>
  </si>
  <si>
    <t>30.11</t>
  </si>
  <si>
    <t>Fornitura sacchetti per "MUMA"</t>
  </si>
  <si>
    <t>Webroot DNS Protection (20 licenze)</t>
  </si>
  <si>
    <t>Indagine sulle carote relative ai piezometri discarica</t>
  </si>
  <si>
    <t>Servizio potatura catalpa quartiere di Torre</t>
  </si>
  <si>
    <t>Aggiornamento formazione RLS</t>
  </si>
  <si>
    <t>Formazione utilizzo motosega</t>
  </si>
  <si>
    <t>1. LADY PLASTIK SRL; 2. PIPEPLAST SRL; 3.IBIPLAST SRL; 4. GREENEVO SRL; 5. MATTIUSSI ECOLOGIA SPA; 6. NON SOLO ARREDO SRL; 7. ROMAR SRL; 8. SEIDUESEI SRL; 9. VEDOVATO SRL.</t>
  </si>
  <si>
    <t xml:space="preserve"> 1. LADY PLASTIK SRL; 2. PIPEPLAST SRL; 3.IBIPLAST SRL.</t>
  </si>
  <si>
    <t>1. VIRIDIS; 2. VIVAI TOFFOLI; 3. IL GIARDINO DI DE PRA'.</t>
  </si>
  <si>
    <t>1. VIRIDIS; 2. VIVAI TOFFOLI.</t>
  </si>
  <si>
    <t>AFFIDAMENTO DIRETTO (Verbale di accertamento ex art. 163 Codice Appalti)</t>
  </si>
  <si>
    <t>2018/LT/U/926</t>
  </si>
  <si>
    <t>2018/LT/U/893</t>
  </si>
  <si>
    <t>2018/LT/U/897</t>
  </si>
  <si>
    <t>2018/LT/U/904</t>
  </si>
  <si>
    <t>2018/LT/U/905</t>
  </si>
  <si>
    <t>2018/LT/U/907</t>
  </si>
  <si>
    <t>2018/LT/U/915</t>
  </si>
  <si>
    <t>2018/LT/U/917</t>
  </si>
  <si>
    <t>2018/LT/U/918</t>
  </si>
  <si>
    <t>2018/LT/U/920</t>
  </si>
  <si>
    <t>2018/LT/U/922</t>
  </si>
  <si>
    <t>2018/LT/U/927</t>
  </si>
  <si>
    <t>2018/LT/U/928</t>
  </si>
  <si>
    <t>2018/LT/U/929</t>
  </si>
  <si>
    <t>2018/LT/U/930</t>
  </si>
  <si>
    <t>2018/LT/U/931</t>
  </si>
  <si>
    <t>2018/LT/U/932</t>
  </si>
  <si>
    <t>2018/LT/U/933</t>
  </si>
  <si>
    <t>2018/LT/U/934</t>
  </si>
  <si>
    <t>2018/LT/U/935</t>
  </si>
  <si>
    <t>2018/LT/U/936</t>
  </si>
  <si>
    <t>2018/LT/U/938</t>
  </si>
  <si>
    <t>2018/LT/U/942</t>
  </si>
  <si>
    <t>2018/LT/U/945</t>
  </si>
  <si>
    <t>2018/LT/U/948</t>
  </si>
  <si>
    <t>Z7B2618870</t>
  </si>
  <si>
    <t>ZAD262580C</t>
  </si>
  <si>
    <t>Z762636D67</t>
  </si>
  <si>
    <t>Z6D263866E</t>
  </si>
  <si>
    <t>Z54263963E</t>
  </si>
  <si>
    <t>ZF92639698</t>
  </si>
  <si>
    <t>Z4426396D5</t>
  </si>
  <si>
    <t>Z57263970D</t>
  </si>
  <si>
    <t>Z222639779</t>
  </si>
  <si>
    <t>Z7326397BC</t>
  </si>
  <si>
    <t>Z0E26397F7</t>
  </si>
  <si>
    <t>ZB42639896</t>
  </si>
  <si>
    <t>Z71263982D</t>
  </si>
  <si>
    <t>ZD72647BAF</t>
  </si>
  <si>
    <t xml:space="preserve"> ZAB26540AA</t>
  </si>
  <si>
    <t xml:space="preserve"> ZBB265410E </t>
  </si>
  <si>
    <t>Z16265D5BC</t>
  </si>
  <si>
    <t>ZC7265F2D0</t>
  </si>
  <si>
    <t>Z562667040</t>
  </si>
  <si>
    <t>Z9A266BF5E</t>
  </si>
  <si>
    <t>Z8C266BF84</t>
  </si>
  <si>
    <t>ZD9266BFAE</t>
  </si>
  <si>
    <t>ZCB266BFD4</t>
  </si>
  <si>
    <t>Z3A266BFF7</t>
  </si>
  <si>
    <t>Z4F2671CE3</t>
  </si>
  <si>
    <t>Z552671E81</t>
  </si>
  <si>
    <t>Z0D2670050</t>
  </si>
  <si>
    <t>ZE62672054</t>
  </si>
  <si>
    <t>Z812675777</t>
  </si>
  <si>
    <t>Z6C26758AB</t>
  </si>
  <si>
    <t>Z8C26771F6</t>
  </si>
  <si>
    <t> ZBD26796B3</t>
  </si>
  <si>
    <t>ZF626844E6</t>
  </si>
  <si>
    <t>POLETTO PIANTE</t>
  </si>
  <si>
    <t>AON - ITA ASS.NI</t>
  </si>
  <si>
    <t>AON - UNIPOL SAI</t>
  </si>
  <si>
    <t>AON - GENERALI ITALIA S.P.A.</t>
  </si>
  <si>
    <t>AON - D.A.S.</t>
  </si>
  <si>
    <t>AON - UNIPOLSAI SPA</t>
  </si>
  <si>
    <t>TREVISAN</t>
  </si>
  <si>
    <t>CRIBIS</t>
  </si>
  <si>
    <t>ELMAS SOFTWARE</t>
  </si>
  <si>
    <t>HOLDER</t>
  </si>
  <si>
    <t>CITY ADVERTISING</t>
  </si>
  <si>
    <t>04676920269</t>
  </si>
  <si>
    <t>01227140934</t>
  </si>
  <si>
    <t>02910230305</t>
  </si>
  <si>
    <t>00305330938</t>
  </si>
  <si>
    <t>AFFIDAMENTO DIRETTO (Rel.int.)</t>
  </si>
  <si>
    <t>04.12</t>
  </si>
  <si>
    <t>06.12</t>
  </si>
  <si>
    <t>10.12</t>
  </si>
  <si>
    <t>11.12</t>
  </si>
  <si>
    <t>13.12</t>
  </si>
  <si>
    <t>14.12</t>
  </si>
  <si>
    <t>17.12</t>
  </si>
  <si>
    <t>18.12</t>
  </si>
  <si>
    <t>19.12</t>
  </si>
  <si>
    <t>20.12</t>
  </si>
  <si>
    <t>21.12</t>
  </si>
  <si>
    <t>27.12</t>
  </si>
  <si>
    <t>Allestimento fioriere in via Oberdan</t>
  </si>
  <si>
    <t>Monitoraggi discariche Vallenoncello</t>
  </si>
  <si>
    <t>Adempimenti fiscali e tributari</t>
  </si>
  <si>
    <t>Ristampa Ecocalendario 2019 PN Area esterna</t>
  </si>
  <si>
    <t>Premio polizza incendio/furto/kasko auto</t>
  </si>
  <si>
    <t>Premio polizza incendio rischi ordinari</t>
  </si>
  <si>
    <t>Premio polizza infortuni</t>
  </si>
  <si>
    <t>Premio polizza montaggio</t>
  </si>
  <si>
    <t>Premio polizza RCT/RCO</t>
  </si>
  <si>
    <t>Premio polizza ritiro patente</t>
  </si>
  <si>
    <t>Premio polizza tutela giudiziaria</t>
  </si>
  <si>
    <t>Premio polizza vita cumulativa</t>
  </si>
  <si>
    <t>Fornitura DPI Antitaglio</t>
  </si>
  <si>
    <t>Sfalcio aree discariche</t>
  </si>
  <si>
    <t>Abbattimento platano v. Udine</t>
  </si>
  <si>
    <t>Manutenzione-assistenza centralino telefonico sede GEA</t>
  </si>
  <si>
    <t>Rinnovo contratto CRIBIS monitoraggio fornitori</t>
  </si>
  <si>
    <t>Fornitura metano per autotrazione 2019</t>
  </si>
  <si>
    <t>Servizio amministrazione personale anno 2019</t>
  </si>
  <si>
    <t>Contratto software contabile anno 2019</t>
  </si>
  <si>
    <t>Fornitura carburanti per autotrazione anno 2019</t>
  </si>
  <si>
    <t>Ordini materiale per cancelleria anno 2019</t>
  </si>
  <si>
    <t>Ricambi da montare su HOLDER C250 con spazzatrice Kugelmann</t>
  </si>
  <si>
    <t>Proroga apertura/chiusura parchi e discarica gennaio 2019</t>
  </si>
  <si>
    <t>Inserzione auguri Natale 2019 "Il Popolo"</t>
  </si>
  <si>
    <t>Noleggio piattaforme aeree 2019</t>
  </si>
  <si>
    <t>Pulizia servizi igienici parchi San Valentino e Galvani gennaio 2019</t>
  </si>
  <si>
    <t>Fornitura 1 PC Lenovo</t>
  </si>
  <si>
    <t>Canone di manutenzione annuale R3 TREES Full</t>
  </si>
  <si>
    <t>Fornitura ricambi specialistici oleodinamica mezzi raccolta rifiuti e spazzatrici stradali</t>
  </si>
  <si>
    <t>Riparazione mezzo raccolta rifiuti</t>
  </si>
  <si>
    <t>1. VIVAI OLIVO TOFFOLI; 2. IL GIRASOLE; 3. PARUTTO SRL; 4. TREVISAN SRL; 5.VIRIDIS.</t>
  </si>
  <si>
    <t>1. VIVAI OLIVO TOFFOLI; 2. TREVISAN.</t>
  </si>
  <si>
    <t>1. ANTONIOLLI; 2. COFILOC; 3. VICENZI.</t>
  </si>
  <si>
    <t>1. ANTONIOLLI; 2. COFILOC.</t>
  </si>
  <si>
    <t>2018/LT/U/795</t>
  </si>
  <si>
    <t>23.10</t>
  </si>
  <si>
    <t>Brokeraggio assicurativo quadriennale</t>
  </si>
  <si>
    <t>762862085E</t>
  </si>
  <si>
    <t>1. AON SPA; 2. SEVERAL; 3. COMPANY BROKERS; 4. ASSISTUDIO SRL.</t>
  </si>
  <si>
    <t>1. AON SPA; 2. SEVERAL.</t>
  </si>
  <si>
    <t>2019/LT/U/1</t>
  </si>
  <si>
    <t>2019/LT/U/9</t>
  </si>
  <si>
    <t>2019/LT/U/10</t>
  </si>
  <si>
    <t>2019/LT/U/17</t>
  </si>
  <si>
    <t>2019/LT/U/21</t>
  </si>
  <si>
    <t>2019/LT/U/22</t>
  </si>
  <si>
    <t>2019/LT/U/23</t>
  </si>
  <si>
    <t>2019/LT/U/25</t>
  </si>
  <si>
    <t>2019/LT/U/31</t>
  </si>
  <si>
    <t>2019/LT/U/32</t>
  </si>
  <si>
    <t>2019/LT/U/33</t>
  </si>
  <si>
    <t>2019/LT/U/34</t>
  </si>
  <si>
    <t>2019/LT/U/35</t>
  </si>
  <si>
    <t>2019/LT/U/36</t>
  </si>
  <si>
    <t>2019/LT/U/37</t>
  </si>
  <si>
    <t>2019/LT/U/38</t>
  </si>
  <si>
    <t>2019/LT/U/39</t>
  </si>
  <si>
    <t>2019/LT/U/40</t>
  </si>
  <si>
    <t>2019/LT/U/41</t>
  </si>
  <si>
    <t>2019/LT/U/42</t>
  </si>
  <si>
    <t>2019/LT/U/44</t>
  </si>
  <si>
    <t>2019/LT/U/45</t>
  </si>
  <si>
    <t>2019/LT/U/46</t>
  </si>
  <si>
    <t>2019/LT/U/48</t>
  </si>
  <si>
    <t>2019/LT/U/56</t>
  </si>
  <si>
    <t>2019/LT/U/84</t>
  </si>
  <si>
    <t>2019/LT/U/90</t>
  </si>
  <si>
    <t>2019/LT/U/92</t>
  </si>
  <si>
    <t>2019/LT/U/94</t>
  </si>
  <si>
    <t>2019/LT/U/95</t>
  </si>
  <si>
    <t>2019/LT/U/100</t>
  </si>
  <si>
    <t>2019/LT/U/101</t>
  </si>
  <si>
    <t>2019/LT/U/102</t>
  </si>
  <si>
    <t>2019/LT/U/103</t>
  </si>
  <si>
    <t>2019/LT/U/104</t>
  </si>
  <si>
    <t>2019/LT/U/105</t>
  </si>
  <si>
    <t>2019/LT/U/106</t>
  </si>
  <si>
    <t>2019/LT/U/97</t>
  </si>
  <si>
    <t>2019/LT/U/107</t>
  </si>
  <si>
    <t>2019/LT/U/111</t>
  </si>
  <si>
    <t>2019/LT/U/112</t>
  </si>
  <si>
    <t>2019/LT/U/115</t>
  </si>
  <si>
    <t>2019/LT/U/116</t>
  </si>
  <si>
    <t>2019/LT/U/118</t>
  </si>
  <si>
    <t>2019/LT/U/120</t>
  </si>
  <si>
    <t>2019/LT/U/126</t>
  </si>
  <si>
    <t>2019/LT/U/127</t>
  </si>
  <si>
    <t>2019/LT/U/134</t>
  </si>
  <si>
    <t>2019/LT/U/132</t>
  </si>
  <si>
    <t>2019/LT/U/138</t>
  </si>
  <si>
    <t>2019/LT/U/149</t>
  </si>
  <si>
    <t>2019/LT/U/150</t>
  </si>
  <si>
    <t>2019/LT/U/158</t>
  </si>
  <si>
    <t>2019/LT/U/160</t>
  </si>
  <si>
    <t>2019/LT/U/161</t>
  </si>
  <si>
    <t>2019/LT/U/164</t>
  </si>
  <si>
    <t>2019/LT/U/166</t>
  </si>
  <si>
    <t>2019/LT/U/167</t>
  </si>
  <si>
    <t>2019/LT/U/168</t>
  </si>
  <si>
    <t>2019/LT/U/169</t>
  </si>
  <si>
    <t>2019/LT/U/170</t>
  </si>
  <si>
    <t>2019/LT/U/174</t>
  </si>
  <si>
    <t>2019/LT/U/175</t>
  </si>
  <si>
    <t>2019/LT/U/178</t>
  </si>
  <si>
    <t>2019/LT/U/179</t>
  </si>
  <si>
    <t>2019/LT/U/180</t>
  </si>
  <si>
    <t>2019/LT/U/182</t>
  </si>
  <si>
    <t>2019/LT/U/183</t>
  </si>
  <si>
    <t>2019/LT/U/184</t>
  </si>
  <si>
    <t>2019/LT/U/185</t>
  </si>
  <si>
    <t>2019/LT/U/188</t>
  </si>
  <si>
    <t>2019/LT/U/189</t>
  </si>
  <si>
    <t>2019/LT/U/190</t>
  </si>
  <si>
    <t>2019/LT/U/200</t>
  </si>
  <si>
    <t>Z832694C0B</t>
  </si>
  <si>
    <t>Z7B269994E</t>
  </si>
  <si>
    <t>ZF32699D37</t>
  </si>
  <si>
    <t>Z1126A265B</t>
  </si>
  <si>
    <t>Z7326B1392</t>
  </si>
  <si>
    <t>ZAF26B1604</t>
  </si>
  <si>
    <t>ZC526B3184</t>
  </si>
  <si>
    <t>ZE126B3429</t>
  </si>
  <si>
    <t>Z7326BD1C8</t>
  </si>
  <si>
    <t>77674953A6</t>
  </si>
  <si>
    <t>ZA326BD1F9</t>
  </si>
  <si>
    <t>Z7826BD226</t>
  </si>
  <si>
    <t>Z8B26BD25E</t>
  </si>
  <si>
    <t>ZC626BD295</t>
  </si>
  <si>
    <t>Z2A26BD2B2</t>
  </si>
  <si>
    <t>Z0626BD2CC</t>
  </si>
  <si>
    <t>Z2026BD2F1</t>
  </si>
  <si>
    <t>77675587A2</t>
  </si>
  <si>
    <t>Z7126BD52A</t>
  </si>
  <si>
    <t>ZD126BE346</t>
  </si>
  <si>
    <t>Z4E26C3A86</t>
  </si>
  <si>
    <t>Z8626C3DDA</t>
  </si>
  <si>
    <t>Z7226CDF24</t>
  </si>
  <si>
    <t>ZDB26CDFFD</t>
  </si>
  <si>
    <t>ZE926D208D</t>
  </si>
  <si>
    <t>Z9926FF425</t>
  </si>
  <si>
    <t>Z22270528D</t>
  </si>
  <si>
    <t>ZE32705D64</t>
  </si>
  <si>
    <t>ZF1270602F</t>
  </si>
  <si>
    <t>ZDF2706B05</t>
  </si>
  <si>
    <t>Z8A270B52D</t>
  </si>
  <si>
    <t>Z98270C1C6</t>
  </si>
  <si>
    <t>ZDA270C1EA</t>
  </si>
  <si>
    <t>Z36270C1D5</t>
  </si>
  <si>
    <t>ZD3270C1FD</t>
  </si>
  <si>
    <t>ZA4270C211</t>
  </si>
  <si>
    <t>Z30270C22D</t>
  </si>
  <si>
    <t>Z32270C4AD</t>
  </si>
  <si>
    <t>ZC0270D466</t>
  </si>
  <si>
    <t>ZA1271554F</t>
  </si>
  <si>
    <t>Z55271556A</t>
  </si>
  <si>
    <t>Z0D271C178</t>
  </si>
  <si>
    <t>Z43271C24C</t>
  </si>
  <si>
    <t>ZBE271FBF6</t>
  </si>
  <si>
    <t>Z68271FD4B</t>
  </si>
  <si>
    <t>ZA4272775B</t>
  </si>
  <si>
    <t>Z16272FBAF</t>
  </si>
  <si>
    <t>Z5327353B3</t>
  </si>
  <si>
    <t>Z032736074</t>
  </si>
  <si>
    <t>Z912737EE2</t>
  </si>
  <si>
    <t>Z0C27460D2</t>
  </si>
  <si>
    <t>Z66274A824</t>
  </si>
  <si>
    <t>Z292751B15</t>
  </si>
  <si>
    <t>Z5C2751D10</t>
  </si>
  <si>
    <t>Z8B2751FED</t>
  </si>
  <si>
    <t>Z4B275214E</t>
  </si>
  <si>
    <t>Z2F2752877</t>
  </si>
  <si>
    <t>Z3427528D5</t>
  </si>
  <si>
    <t>Z39275469D</t>
  </si>
  <si>
    <t>ZB02754750</t>
  </si>
  <si>
    <t>Z622756A2D</t>
  </si>
  <si>
    <t>Z3A275CF2B</t>
  </si>
  <si>
    <t>Z44275D0E2</t>
  </si>
  <si>
    <t>Z0E2764A9D</t>
  </si>
  <si>
    <t>Z6E2764AFF</t>
  </si>
  <si>
    <t>ZBC2764B6E</t>
  </si>
  <si>
    <t>Z2C2764EC7</t>
  </si>
  <si>
    <t>Z0B2765883</t>
  </si>
  <si>
    <t>Z4B2769EB5</t>
  </si>
  <si>
    <t>Z7F276A2EB</t>
  </si>
  <si>
    <t>ZF327706D1</t>
  </si>
  <si>
    <t>Z682770797</t>
  </si>
  <si>
    <t>Z9427707AF</t>
  </si>
  <si>
    <t>Z7D277EDC7</t>
  </si>
  <si>
    <t>ING. ELISA BAGOLIN</t>
  </si>
  <si>
    <t>L'AUTOGAS OROBICA S.P.A.</t>
  </si>
  <si>
    <t xml:space="preserve">MENARDI </t>
  </si>
  <si>
    <t>AVV. GIANNI ZGAGLIARDICH</t>
  </si>
  <si>
    <t>ANTHEA SRL</t>
  </si>
  <si>
    <t>MUZZIN MARCO</t>
  </si>
  <si>
    <t>G2  SERVICE</t>
  </si>
  <si>
    <t>CRM DI BATTISTELLA</t>
  </si>
  <si>
    <t>GAIA ENGINEERING</t>
  </si>
  <si>
    <t xml:space="preserve">PRECO SYSTEM S.R.L. </t>
  </si>
  <si>
    <t xml:space="preserve">TREVISAN SRL </t>
  </si>
  <si>
    <t>ALTUR</t>
  </si>
  <si>
    <t>LINEA STRADALE</t>
  </si>
  <si>
    <t>DIERRE VENETO</t>
  </si>
  <si>
    <t>CASAGRANDE</t>
  </si>
  <si>
    <t>UNIONE INDUSTRIALI</t>
  </si>
  <si>
    <t>DE NARDI &amp; VECCHIATO</t>
  </si>
  <si>
    <t>G SERVICE CENTRO COLLAUDI</t>
  </si>
  <si>
    <t>UNINDUSTRIA SERVIZI FORMAZIONE</t>
  </si>
  <si>
    <t>AL CILIEGIO</t>
  </si>
  <si>
    <t>IL TREDICI TV</t>
  </si>
  <si>
    <t>VETROPLAST SRL</t>
  </si>
  <si>
    <t>01842830935</t>
  </si>
  <si>
    <t>00225040161</t>
  </si>
  <si>
    <t>01373650280</t>
  </si>
  <si>
    <t>ZGGGNN55E04Z118I</t>
  </si>
  <si>
    <t>01973400599</t>
  </si>
  <si>
    <t>01589470937</t>
  </si>
  <si>
    <t>01305300301</t>
  </si>
  <si>
    <t xml:space="preserve">01187330939 </t>
  </si>
  <si>
    <t>03280400130</t>
  </si>
  <si>
    <t>01642930935</t>
  </si>
  <si>
    <t>01775360934</t>
  </si>
  <si>
    <t>01457430930</t>
  </si>
  <si>
    <t xml:space="preserve">00327930418 </t>
  </si>
  <si>
    <t xml:space="preserve">0133037931 </t>
  </si>
  <si>
    <t xml:space="preserve">06068820015 </t>
  </si>
  <si>
    <t>AFFIDAMENTO DIRETTO (Relazione ex art. 8)</t>
  </si>
  <si>
    <t>07.01</t>
  </si>
  <si>
    <t>09.01</t>
  </si>
  <si>
    <t>14.01</t>
  </si>
  <si>
    <t>16.01</t>
  </si>
  <si>
    <t>17.01</t>
  </si>
  <si>
    <t>22.01</t>
  </si>
  <si>
    <t>04.02</t>
  </si>
  <si>
    <t>05.02</t>
  </si>
  <si>
    <t>07.02</t>
  </si>
  <si>
    <t>11.02</t>
  </si>
  <si>
    <t>13.02</t>
  </si>
  <si>
    <t>18.02</t>
  </si>
  <si>
    <t>19.02</t>
  </si>
  <si>
    <t>22.02</t>
  </si>
  <si>
    <t>04.03</t>
  </si>
  <si>
    <t>Attività spurgo e campionamento piezometri discarica</t>
  </si>
  <si>
    <t>Supporto tecnico progettazione e organizzazione modifiche servizio raccolta secco Comune PN e studio fattibilità potenziamento raccolte domiciliari</t>
  </si>
  <si>
    <t>Fornitura ricambi trattorini FERRARI</t>
  </si>
  <si>
    <t>Consulenza e assistenza discarica 2019</t>
  </si>
  <si>
    <t>Potatura roseto MIRA Pordenone</t>
  </si>
  <si>
    <t>Consulenza diritto amministrativo</t>
  </si>
  <si>
    <t>Manutenzione software ANTHEA</t>
  </si>
  <si>
    <t>Riparazione compattatori</t>
  </si>
  <si>
    <t>Riparazione motori DIESEL (MB)</t>
  </si>
  <si>
    <t>Riparazione spazzatrici</t>
  </si>
  <si>
    <t>Riparazione motori (IVECO)</t>
  </si>
  <si>
    <t>Riparazione e noleggio spazzatrici</t>
  </si>
  <si>
    <t>Assistenza e manuenzione gancio sollevatore</t>
  </si>
  <si>
    <t>Consulenza ADR</t>
  </si>
  <si>
    <t>Manutenzione macchine semoventi</t>
  </si>
  <si>
    <t>Consulenza ambientale impianti discarica Vallenoncello</t>
  </si>
  <si>
    <t>Servizio RD mercati</t>
  </si>
  <si>
    <t>Servizio vigilanza sede 2019</t>
  </si>
  <si>
    <t>Fornitura stampante laser KYOCERA</t>
  </si>
  <si>
    <t>Fornitura chiavi cifrate</t>
  </si>
  <si>
    <t>Assistenza parco macchine 2019</t>
  </si>
  <si>
    <t>Fornitura terra</t>
  </si>
  <si>
    <t>Fornitura vasi e fioriere</t>
  </si>
  <si>
    <t>Servizio potatura bagolari e TAC</t>
  </si>
  <si>
    <t>Mantenimento e supporto moduli software/consulenza informatica e sviluppo 2019</t>
  </si>
  <si>
    <t>Servizio prove di stabilità 2019</t>
  </si>
  <si>
    <t>Fornitura spazzole spazzatrici</t>
  </si>
  <si>
    <t>SMALTIMENTO - RECUPERO RIFIUTI VERDI DA MANUTENZIONE GIARDINI</t>
  </si>
  <si>
    <t>SMALTIMENTO INERTI</t>
  </si>
  <si>
    <t>FORNITURA RICAMBI</t>
  </si>
  <si>
    <t>FORNITURA PRODOTTI TECNICI PER OFFICINA, IMPIANTI LAVAGGIO E PULIZIA SPAZI PUBBLICI</t>
  </si>
  <si>
    <t>RECUPERO MATERIE PLASTICHE</t>
  </si>
  <si>
    <t>LAVAGGIO ATTREZZATURE PER LA RD</t>
  </si>
  <si>
    <t>SERVIZI AUSILIARI (ABBANDONATI)</t>
  </si>
  <si>
    <t>Pulizia fosse settiche parchi</t>
  </si>
  <si>
    <t>RIGIOCHIAMO progetto per Linea Verde</t>
  </si>
  <si>
    <t xml:space="preserve">Valutazione stress correlato </t>
  </si>
  <si>
    <t>Riparazione lettori fuori uso</t>
  </si>
  <si>
    <t>Manutenzione annuale impianto idraulico c/o sede</t>
  </si>
  <si>
    <t>Fornitura annuali estive</t>
  </si>
  <si>
    <t>Manutenzione presidi antincendio</t>
  </si>
  <si>
    <t>Eccedenze copie b/n stampante</t>
  </si>
  <si>
    <t>Abbattimento alberature c/o Comune di Pordenone</t>
  </si>
  <si>
    <t>Stampa libretto automezzi aziendali</t>
  </si>
  <si>
    <t>Fornitura formulari rifiuti</t>
  </si>
  <si>
    <t>Corso per preposti FRUCCO</t>
  </si>
  <si>
    <t>Decespugliamento bordi strada</t>
  </si>
  <si>
    <t>Manutenzione sede GEA (III lotto)</t>
  </si>
  <si>
    <t>Manutenzione roseto Mira e manutenzione Parco Querini (I lotto + II lotto)</t>
  </si>
  <si>
    <t>Premio polizza inc/fur/kasko auto</t>
  </si>
  <si>
    <t>Progetto informativo e di comunicazione ambientale_Servizi su attività GEA nei notiziari de IL13 TV</t>
  </si>
  <si>
    <t>Assistenza triennale assistenza tecnica "Formula Cover On site"</t>
  </si>
  <si>
    <t xml:space="preserve"> 
Ripristino aiuole Piazza Risorgimento e aiuole Teatro Verdi in viale Martelli PN</t>
  </si>
  <si>
    <t>Fornitura anticalcare</t>
  </si>
  <si>
    <t>Fornitura pitture/vernici</t>
  </si>
  <si>
    <t>Formazione corretta gestione dei rifiuti</t>
  </si>
  <si>
    <t>Fornitura corteccia</t>
  </si>
  <si>
    <t>Asporto e smaltimento acque lavaggio</t>
  </si>
  <si>
    <t>Selezione addetto raccolgitore profilo "J" CCNL UTILITALIA</t>
  </si>
  <si>
    <t xml:space="preserve">Intervento riparazione trattrice Fendt 311 (perdita acqua) </t>
  </si>
  <si>
    <t xml:space="preserve">Fornitura pezzi di ricambio cassonetti RD 3200 </t>
  </si>
  <si>
    <t>Servizio di allestimento e manutenzione aiuole fiorite</t>
  </si>
  <si>
    <t>Manutenzione annuale impianti irrigazione c/o sede GEA</t>
  </si>
  <si>
    <t>Manutenzione annuale impianti irrigazione c/o aiuole e rotonde Comune di Pordenone</t>
  </si>
  <si>
    <t>1. Igreen Project; 2. Arbotech; 3. Il Girasole; 4. Trevisan srl; 5. Viridis Soc. Cooperativa; 6. Vivai Toffoli Azienda Agricola; 7. Il Giardino di De Prà.</t>
  </si>
  <si>
    <t>1. Trevisan srl; 2. Il Giardino di De Prà; 3. Vivai Toffoli Azienda Agricola.</t>
  </si>
  <si>
    <t>1. IGREENPROJECT; 2. IL GIARDINO SNC; 3. STUDIO PAOLO PIETROBON.</t>
  </si>
  <si>
    <t>1. LINEA STRADALE; 2. CCAG CROTTI; 3. AEBI SCHMIDT; 4. ECOMON; 5. MT ECOSERVICE; 6. DONDI; 7. TECNOMOTOSCOPE; 8. TS GENERAL SERVICE.</t>
  </si>
  <si>
    <t>1. LINEA STRADALE; 2. TS GENERAL SERVICE; 3. AEBI SCHMIDT; 4. ECOMON; 5. MT ECOSERVICE.</t>
  </si>
  <si>
    <t>1. MODANESE OLINDO; 2.FLORICOLTURA DANIELA.</t>
  </si>
  <si>
    <t>1. BIOGIARDINO; 2. IL GIARDINO.</t>
  </si>
  <si>
    <t>1. VIVAI TOFFOLI; 2. DE NARDI &amp; VECCHIATO; 3. FURLANETTO; 4. IL GIRASOLE; 5. PARUTTO SRL; 6. TREVISAN SRL; 7. VIRIDIS; 8. VIVAI D'ANDREIS.</t>
  </si>
  <si>
    <t xml:space="preserve"> 1. DE NARDI &amp; VECCHIATO; 2. VIVAI D'ANDREIS; 3. FURLANETTO; 4. TREVISAN SRL; 5. VIRIDIS; 6. VIVAI TOFFOLI.</t>
  </si>
  <si>
    <t>1. AL CILIEGIO; 2. VIVAI TOFFOLI; 3. BIOGIARDINO; 4. IL GIARDINO; 5. TREVISAN.</t>
  </si>
  <si>
    <t>1. VIVAI TOFFOLI; 2. IL GIARDINO.</t>
  </si>
  <si>
    <t>1. VIVAI TOFFOLI; 2. IL GIARDINO; 3. AL CILIEGIO; 4. BIOGIARDINO.</t>
  </si>
  <si>
    <t>1. AL MULINO DI ROVER OMAR; 2. VEN.CO SRL; 3. COLOR DIFFUSION.</t>
  </si>
  <si>
    <t>1. AGRIT SNC; 2. AL MULINO DI OMAR ROVER; 3. CONSORZIO AGRARIO FVG; 4. MANIAGREEN SNC; 5. TECNOGREEN SNC.</t>
  </si>
  <si>
    <t>1. AL MULINO DI ROVER OMAR; 2. CONSORZIO AGRARIO FVG</t>
  </si>
  <si>
    <t>1. ISPEF SRL; 2. ECOSERVICE; 3.DE LUCA SERVIZI.</t>
  </si>
  <si>
    <t>1. ISPEF SRL</t>
  </si>
  <si>
    <t>1. UMANA SRL; 2. MANPOWER SPA.</t>
  </si>
  <si>
    <t>1.UMANA SRL; 2. MANPOWER SPA.</t>
  </si>
  <si>
    <t>1. CIMMINO ANDREA; 2. ECOSISTEMA POLETTO SNC; 3. IL GIARDINO DI DE PRA; 4. TREVISAN SRL; 5.FLORICOLTURA DANIELA; 6. VIVAI TOFFOLI; 7. COOP NONCELLO; 8. AL CILIEGIO 9. COOPERATIVA OPERA SACRA FAMIGLIA.</t>
  </si>
  <si>
    <t>1. VIVAI TOFFOLI; 2. COOP NONCELLO; 3.OPERA SACRA FAMIGLIA.</t>
  </si>
  <si>
    <t>Incarico ridisegno struttura organizzativa e revisione mansionario</t>
  </si>
  <si>
    <t>2019/LT/U/210</t>
  </si>
  <si>
    <t>ZAC278C662</t>
  </si>
  <si>
    <t>03256530266</t>
  </si>
  <si>
    <t>13.03</t>
  </si>
  <si>
    <t>Fornitura big-bags</t>
  </si>
  <si>
    <t>2019/LT/U/212</t>
  </si>
  <si>
    <t>ZD2278D77D</t>
  </si>
  <si>
    <t>2019/LT/U/217</t>
  </si>
  <si>
    <t>Z982795DDE</t>
  </si>
  <si>
    <t>00916360324</t>
  </si>
  <si>
    <t>14.03</t>
  </si>
  <si>
    <t>Relazione-studio modalità progettuale e realizzative nuova rete piezometrica discariche Vallenoncello</t>
  </si>
  <si>
    <t>2019/LT/U/221</t>
  </si>
  <si>
    <t xml:space="preserve"> 
Z3B279C443</t>
  </si>
  <si>
    <t>AFFIDAMENTI DIRETTO</t>
  </si>
  <si>
    <t>18.03</t>
  </si>
  <si>
    <t>Asseverazione crediti-debiti Comuni soci</t>
  </si>
  <si>
    <t>2019/LT/U/227</t>
  </si>
  <si>
    <t>Z6327AAF92</t>
  </si>
  <si>
    <t>AR.MA VIVAI</t>
  </si>
  <si>
    <t>2019/LT/U/232</t>
  </si>
  <si>
    <t>Z8327B01BB</t>
  </si>
  <si>
    <t>21.03</t>
  </si>
  <si>
    <t>Pacchetto ore assistenza on site 2019</t>
  </si>
  <si>
    <t>2019/LT/U/233</t>
  </si>
  <si>
    <t>Z9627B01F3</t>
  </si>
  <si>
    <t>ASSIDAMENTO DIRETTO</t>
  </si>
  <si>
    <t>Fornitura buste personalizzate con finestra</t>
  </si>
  <si>
    <t>2019/LT/U/234</t>
  </si>
  <si>
    <t>ZDA27B1C1F</t>
  </si>
  <si>
    <t>Fornitura piante myosotis</t>
  </si>
  <si>
    <t>2019/LT/U/235</t>
  </si>
  <si>
    <t>Z1127B2F7B</t>
  </si>
  <si>
    <t>Sfalcio aree piane e inclinate discariche Pordenone</t>
  </si>
  <si>
    <t>2019/LT/U/238</t>
  </si>
  <si>
    <t>Z2227B3FD4</t>
  </si>
  <si>
    <t>2019/LT/U/237</t>
  </si>
  <si>
    <t>Z5527B40D4</t>
  </si>
  <si>
    <t>Manutenzione straordinaria impianto gestione percolato vecchia discarica</t>
  </si>
  <si>
    <t>2019/LT/U/246</t>
  </si>
  <si>
    <t>ZFA27BB2EA</t>
  </si>
  <si>
    <t>AON - GENERALI</t>
  </si>
  <si>
    <t>25.03</t>
  </si>
  <si>
    <t>2019/LT/U/253</t>
  </si>
  <si>
    <t>Z9C27CAF0D</t>
  </si>
  <si>
    <t>TELEPORDENONE</t>
  </si>
  <si>
    <t xml:space="preserve">04257750930 </t>
  </si>
  <si>
    <t>2019/LT/U/255</t>
  </si>
  <si>
    <t>Z3F27CE858</t>
  </si>
  <si>
    <t>BOTTOS &amp; FIGLI</t>
  </si>
  <si>
    <t>01154510935</t>
  </si>
  <si>
    <t>29.03</t>
  </si>
  <si>
    <t>Fornitura griglia per il lavaggio</t>
  </si>
  <si>
    <t>2019/PEC/U/21</t>
  </si>
  <si>
    <t>7799345F16</t>
  </si>
  <si>
    <t>Sfalcio tappeti erbosi aree verdi Comune PN</t>
  </si>
  <si>
    <t>2019/LT/U/260</t>
  </si>
  <si>
    <t>Z8E27D4C13</t>
  </si>
  <si>
    <t>NUOVA C.PLASTICA</t>
  </si>
  <si>
    <t>02085101208</t>
  </si>
  <si>
    <t>01.04</t>
  </si>
  <si>
    <t>Fornitura olivie e imbuti RD oli vegetali</t>
  </si>
  <si>
    <t>2019/LT/U/263</t>
  </si>
  <si>
    <t>Z2427D780F</t>
  </si>
  <si>
    <t>Fornitura hardware per digitalizzazione firma sportello</t>
  </si>
  <si>
    <t>2019/LT/U/264</t>
  </si>
  <si>
    <t>Z3427D7C5F</t>
  </si>
  <si>
    <t>PRECO SYSTEM SRL</t>
  </si>
  <si>
    <t>Fornitura fioriere in plastica riciclata</t>
  </si>
  <si>
    <t>2019/LT/U/270</t>
  </si>
  <si>
    <t>Z9627EB901</t>
  </si>
  <si>
    <t>Smaltimento rifiuti speciali pericolosi</t>
  </si>
  <si>
    <t>2019/LT/U/269</t>
  </si>
  <si>
    <t>Z5C27ECEA1</t>
  </si>
  <si>
    <t xml:space="preserve">UNICA </t>
  </si>
  <si>
    <t>Valutazione rischio esposizione campi elettromagnetici</t>
  </si>
  <si>
    <t>2019/LT/U/275</t>
  </si>
  <si>
    <t>Z6B27F4177</t>
  </si>
  <si>
    <t>08.04</t>
  </si>
  <si>
    <t>Trattamenti cipressi cimiteri e querce Centro commerciale PN</t>
  </si>
  <si>
    <t>2019/LT/U/267</t>
  </si>
  <si>
    <t>Z4528013D4</t>
  </si>
  <si>
    <t>01683400939</t>
  </si>
  <si>
    <t>AFFIDAMENTO DIRETTO (Affidamento ai sensi della convenzione triennale di data 04.04.2019)</t>
  </si>
  <si>
    <t>Manutenzione aiuole e aree verdi PN</t>
  </si>
  <si>
    <t>2019/LT/U/298</t>
  </si>
  <si>
    <t>ZB52805D28</t>
  </si>
  <si>
    <t>PRESOT LIVIO</t>
  </si>
  <si>
    <t>00409850930</t>
  </si>
  <si>
    <t>12.04</t>
  </si>
  <si>
    <t>Ripristino funzionamento cancello parco Cimolai</t>
  </si>
  <si>
    <t>2019/LT/U/300</t>
  </si>
  <si>
    <t>ZBB28063AD</t>
  </si>
  <si>
    <t>SECURITY BUILDING SERVICE - SPIDER LINEE VITA</t>
  </si>
  <si>
    <t>Manutenzione linee vita sede</t>
  </si>
  <si>
    <t>2019/LT/U/304</t>
  </si>
  <si>
    <t>Z78280EB8D</t>
  </si>
  <si>
    <t>15.04</t>
  </si>
  <si>
    <t>Inserzione auguri Pasqua 2019 "Il Popolo"</t>
  </si>
  <si>
    <t>2019/LT/U/308</t>
  </si>
  <si>
    <t>Z3B2810D1D</t>
  </si>
  <si>
    <t>Potatura pioppo Imbarcadero Noncello</t>
  </si>
  <si>
    <t>2019/LT/U/309</t>
  </si>
  <si>
    <t>Z072810DCE</t>
  </si>
  <si>
    <t>Fornitura ricambi verde</t>
  </si>
  <si>
    <t>2019/LT/U/312</t>
  </si>
  <si>
    <t>Z55281A927</t>
  </si>
  <si>
    <t>2019/LT/U/313</t>
  </si>
  <si>
    <t>Z40281D775</t>
  </si>
  <si>
    <t>03171510278</t>
  </si>
  <si>
    <t>Servizio di individuazione candidature Responsabile del personale</t>
  </si>
  <si>
    <t>2019/LT/U/316</t>
  </si>
  <si>
    <t>Z7A2821B0E</t>
  </si>
  <si>
    <t>LINEA STRADALE SRL</t>
  </si>
  <si>
    <t xml:space="preserve">03280400130 </t>
  </si>
  <si>
    <t>19.04</t>
  </si>
  <si>
    <t xml:space="preserve">Fornitura spazzole </t>
  </si>
  <si>
    <t>2019/LT/U/323</t>
  </si>
  <si>
    <t>ZEA2826E30</t>
  </si>
  <si>
    <t>23.04</t>
  </si>
  <si>
    <t>Servizio sfalcio cigli con braccio</t>
  </si>
  <si>
    <t>1. ECO-SERVICE; 2. AR.MA VIVAI.</t>
  </si>
  <si>
    <t>1. VIRIDIS; 2. ECO-SERVICE.</t>
  </si>
  <si>
    <t>1. ECO-SERVICE; 2. AR.MA VIVAI; 3. IDEAL SERVICE; 4. TREVISAN SRL.</t>
  </si>
  <si>
    <t>1. OLTRE LA SORGENTE; 2. COOP NONCELLO; 3. CSA CONEGLIANO; 4. I TIGLI 2.</t>
  </si>
  <si>
    <t>1. COOP NONCELLO.</t>
  </si>
  <si>
    <t>1. UMANA SPA; 2. MANPOWER.</t>
  </si>
  <si>
    <t>1. UMANA.</t>
  </si>
  <si>
    <t>1. VIRIDIS; 2. ARMA VIVAI; 3. TREVISAN; 4. FURLANETTO; 5. ECOSERVICE.</t>
  </si>
  <si>
    <t>1. VIRIDIS; 2. ARMA VIVIAI; 3. FURLANETTO; 4. ECOSERVICE.</t>
  </si>
  <si>
    <t>2019/LT/U/303</t>
  </si>
  <si>
    <t>2019/LT/U/333</t>
  </si>
  <si>
    <t>2019/LT/U/338</t>
  </si>
  <si>
    <t>2019/LT/U/339</t>
  </si>
  <si>
    <t>2019/LT/U/346</t>
  </si>
  <si>
    <t>-</t>
  </si>
  <si>
    <t>2019/LT/U/356</t>
  </si>
  <si>
    <t>2019/LT/U/361</t>
  </si>
  <si>
    <t>2019/LT/U/362</t>
  </si>
  <si>
    <t>2019/LT/U/364</t>
  </si>
  <si>
    <t>2019/LT/U/377</t>
  </si>
  <si>
    <t>2019/LT/U/380</t>
  </si>
  <si>
    <t>DARDO DI SANDRO FORGIA</t>
  </si>
  <si>
    <t>ING. GABRIELE INDOVINA</t>
  </si>
  <si>
    <t>NET4 MARKET</t>
  </si>
  <si>
    <t xml:space="preserve">PRESOT LIVIO </t>
  </si>
  <si>
    <t>UTENSILVITERIA</t>
  </si>
  <si>
    <t xml:space="preserve">01633210305 </t>
  </si>
  <si>
    <t>02145560302</t>
  </si>
  <si>
    <t>02362600344</t>
  </si>
  <si>
    <t xml:space="preserve">01024820936 </t>
  </si>
  <si>
    <t>30.04</t>
  </si>
  <si>
    <t>03.05</t>
  </si>
  <si>
    <t>08.05</t>
  </si>
  <si>
    <t>13.05</t>
  </si>
  <si>
    <t>22.05</t>
  </si>
  <si>
    <t>Servizio vuotatura cassonetti stradali verde</t>
  </si>
  <si>
    <t>Serivizio derattizzazione e disinfestazione sedi/impianti/CDR GEA</t>
  </si>
  <si>
    <t>Diserbo cimiteri Pordenone</t>
  </si>
  <si>
    <t>Fornitura kit pannelli</t>
  </si>
  <si>
    <t>Premio RCA</t>
  </si>
  <si>
    <t>Premio CUT furto/incendio</t>
  </si>
  <si>
    <t>Piattaforma E-Procurement GEA</t>
  </si>
  <si>
    <t>Ripristino funzionamento cancelli Parco Cimolai e Reghena</t>
  </si>
  <si>
    <t>Pratica iscrizione Agenzia Entrate Albo gestori e mezzi (2 comodato/1 locazione)</t>
  </si>
  <si>
    <t>Polizza inc/furto auto</t>
  </si>
  <si>
    <t xml:space="preserve">Polizza libro matricola auto </t>
  </si>
  <si>
    <t>Fornitura materiale verde</t>
  </si>
  <si>
    <t>Fornitura materiale officina</t>
  </si>
  <si>
    <t>1. VIVAI TOFFOLI; 2. IL GIARDINO DI DE PRA; 3. IL GIRASOLE; 4. TREVISAN; 5. VIRIDIS.</t>
  </si>
  <si>
    <t>1. ARTCO; 2. FIORESE ECOLOGIA; 3. MORETTO; 4. ISPEF; 5. SNUA.</t>
  </si>
  <si>
    <t>1. SNUA</t>
  </si>
  <si>
    <t>785305954B</t>
  </si>
  <si>
    <t>ZC12836FC9</t>
  </si>
  <si>
    <t>Z02283D833</t>
  </si>
  <si>
    <t>ZE0283E208</t>
  </si>
  <si>
    <t>ZBE284DABB</t>
  </si>
  <si>
    <t>7899793B67</t>
  </si>
  <si>
    <t>Z0A2851225</t>
  </si>
  <si>
    <t>Z6B2860303</t>
  </si>
  <si>
    <t>Z3D2871BC6</t>
  </si>
  <si>
    <t>Z452871BF8</t>
  </si>
  <si>
    <t>ZAC2872324</t>
  </si>
  <si>
    <t>Z6E28867A2</t>
  </si>
  <si>
    <t>Z7628867D4</t>
  </si>
  <si>
    <t>ZE5288D916</t>
  </si>
  <si>
    <t>Z28288DF03</t>
  </si>
  <si>
    <t>2019/LT/U/390</t>
  </si>
  <si>
    <t>2019/LT/U/399</t>
  </si>
  <si>
    <t>2019/LT/U/400</t>
  </si>
  <si>
    <t>2019/LT/U/406</t>
  </si>
  <si>
    <t>2019/LT/U/415</t>
  </si>
  <si>
    <t>2019/LT/U/417</t>
  </si>
  <si>
    <t>2019/LT/U/418</t>
  </si>
  <si>
    <t>2019/LT/U/428</t>
  </si>
  <si>
    <t>2019/LT/U/429</t>
  </si>
  <si>
    <t>2019/LT/U/430</t>
  </si>
  <si>
    <t>2019/LT/U/442</t>
  </si>
  <si>
    <t>2019/LT/U/443</t>
  </si>
  <si>
    <t>2019/LT/U/445</t>
  </si>
  <si>
    <t>2019/LT/U/447</t>
  </si>
  <si>
    <t>2019/LT/U/448</t>
  </si>
  <si>
    <t>2019/LT/U/462</t>
  </si>
  <si>
    <t>2019/LT/U/479</t>
  </si>
  <si>
    <t>2019/LT/U/478</t>
  </si>
  <si>
    <t>2019/LT/U/481</t>
  </si>
  <si>
    <t>2019/LT/U/483</t>
  </si>
  <si>
    <t>2019/LT/U/484</t>
  </si>
  <si>
    <t>2019/LT/U/489</t>
  </si>
  <si>
    <t>2019/LT/U/490</t>
  </si>
  <si>
    <t>2019/LT/U/494</t>
  </si>
  <si>
    <t>2019/LT/U/499</t>
  </si>
  <si>
    <t>2019/LT/U/506</t>
  </si>
  <si>
    <t>2019/LT/U/508</t>
  </si>
  <si>
    <t>ZB1289C70D</t>
  </si>
  <si>
    <t>Z9428A36DA</t>
  </si>
  <si>
    <t>Z8C28A4A44</t>
  </si>
  <si>
    <t>ZE728B182E</t>
  </si>
  <si>
    <t>ZA228B1931</t>
  </si>
  <si>
    <t>Z9A28B1AF5</t>
  </si>
  <si>
    <t>Z7A28B530B</t>
  </si>
  <si>
    <t>Z3C28C51EC</t>
  </si>
  <si>
    <t>ZCE28C520E</t>
  </si>
  <si>
    <t>Z6528C5230</t>
  </si>
  <si>
    <t>Z7B28D116D</t>
  </si>
  <si>
    <t>ZCD28D3E14</t>
  </si>
  <si>
    <t>Z8528D7726</t>
  </si>
  <si>
    <t>Z2528DBC61</t>
  </si>
  <si>
    <t>ZF628DC6A1</t>
  </si>
  <si>
    <t>ZD928E4428</t>
  </si>
  <si>
    <t>ZB928E5310</t>
  </si>
  <si>
    <t>Z7E2900C0F</t>
  </si>
  <si>
    <t>795870966E</t>
  </si>
  <si>
    <t>ZC42901329</t>
  </si>
  <si>
    <t>ZE129028B4</t>
  </si>
  <si>
    <t>Z3529048C8</t>
  </si>
  <si>
    <t>Z96290E74A</t>
  </si>
  <si>
    <t>ZAB29127C7</t>
  </si>
  <si>
    <t>Z7E29176D5</t>
  </si>
  <si>
    <t>ZA7291EDBC</t>
  </si>
  <si>
    <t>Z972928551</t>
  </si>
  <si>
    <t>ZC229295CF</t>
  </si>
  <si>
    <t>GATTI ENRICO</t>
  </si>
  <si>
    <t>AON SPA - AIG</t>
  </si>
  <si>
    <t>BELLIDEA</t>
  </si>
  <si>
    <t>SON.GEO SRL</t>
  </si>
  <si>
    <t>TIME SOLUTION</t>
  </si>
  <si>
    <t>GASTRONOMIA SAN MARCO</t>
  </si>
  <si>
    <t>UNIS&amp;F</t>
  </si>
  <si>
    <t>PADANA SERVICE UNIPERSONALE</t>
  </si>
  <si>
    <t>GTTNRC47E03B729O</t>
  </si>
  <si>
    <t>01375850938</t>
  </si>
  <si>
    <t xml:space="preserve">01992630283 </t>
  </si>
  <si>
    <t>01295970931</t>
  </si>
  <si>
    <t>04054170289</t>
  </si>
  <si>
    <t>1. LEGNOLANDIA; 2. HOLZ; 3. CHERUBIN.</t>
  </si>
  <si>
    <t>29.05</t>
  </si>
  <si>
    <t>10.06</t>
  </si>
  <si>
    <t>14.06</t>
  </si>
  <si>
    <t>17.06</t>
  </si>
  <si>
    <t>27.06</t>
  </si>
  <si>
    <t>28.06</t>
  </si>
  <si>
    <t>03.07</t>
  </si>
  <si>
    <t>08.07</t>
  </si>
  <si>
    <t>Fornitura etichette adesive</t>
  </si>
  <si>
    <t>Lavori cabina elettrica discarica - intervento richiesto E-distribuzione</t>
  </si>
  <si>
    <t>Apertura e gestione CDR Roveredo in Piano "Puliamo Roveredo"</t>
  </si>
  <si>
    <t>Verifica pozzetti percolato discarica</t>
  </si>
  <si>
    <t>Fornitura tavolame aree verdi</t>
  </si>
  <si>
    <t>Sfalcio cigli stradali</t>
  </si>
  <si>
    <t>Ripristino area verde villa Cattaneo</t>
  </si>
  <si>
    <t>Fornitura pettorine</t>
  </si>
  <si>
    <t>Fornitura PC aziendale</t>
  </si>
  <si>
    <t>Stampa comunicazione grafica raccolta Cordenons 2019</t>
  </si>
  <si>
    <t>Distribuzione Opuscoli Cordenons 2019 cambio frequenza servizio secco</t>
  </si>
  <si>
    <t>Ritiro carta/cartone utenze non domestiche Prata di Pordenone (gennaio-giugno 2019)</t>
  </si>
  <si>
    <t>Indagini geognostiche per realizzare pozzi piezometrici c/o discarica</t>
  </si>
  <si>
    <t>Servizio di manutenzione hardware aziendale</t>
  </si>
  <si>
    <t>Servizio catering Convegno c/o sede GEA</t>
  </si>
  <si>
    <t>Noleggio semestrale spazzatrice</t>
  </si>
  <si>
    <t>Servizio di raccolta, trasporto e smaltimento RSU e assimilati II semestre Comune San Quirino</t>
  </si>
  <si>
    <t>Fornitura fioriere stagionali</t>
  </si>
  <si>
    <t>Fornitura contenitori RD</t>
  </si>
  <si>
    <t>Iscrizione c/o Albo gestori ambientali spazzatrice a noleggio</t>
  </si>
  <si>
    <t>Corso Dirigenti per la sicurezza</t>
  </si>
  <si>
    <t>Verifica periodica sollevatori discarica</t>
  </si>
  <si>
    <t>Locazione operativa all inclusive 36 mesi stampante multifunzione</t>
  </si>
  <si>
    <t>2019/LT/U/515</t>
  </si>
  <si>
    <t>2019/LT/U/518</t>
  </si>
  <si>
    <t>2019/LT/U/519</t>
  </si>
  <si>
    <t>2019/LT/U/522</t>
  </si>
  <si>
    <t>2019/LT/U/525</t>
  </si>
  <si>
    <t>2019/LT/U/530</t>
  </si>
  <si>
    <t>2019/LT/U/531</t>
  </si>
  <si>
    <t>2019/LT/U/529</t>
  </si>
  <si>
    <t>2019/LT/U/538</t>
  </si>
  <si>
    <t>2019/LT/U/539</t>
  </si>
  <si>
    <t>2019/LT/U/546</t>
  </si>
  <si>
    <t>2019/LT/U/550</t>
  </si>
  <si>
    <t>2019/LT/U/553</t>
  </si>
  <si>
    <t>2019/LT/U/560</t>
  </si>
  <si>
    <t>2019/LT/U/567</t>
  </si>
  <si>
    <t>2019/LT/U/569</t>
  </si>
  <si>
    <t>2019/LT/U/570</t>
  </si>
  <si>
    <t>2019/LT/U/574</t>
  </si>
  <si>
    <t>2019/LT/U/579</t>
  </si>
  <si>
    <t>2019/LT/U/580</t>
  </si>
  <si>
    <t>2019/LT/U/582</t>
  </si>
  <si>
    <t>2019/LT/U/583</t>
  </si>
  <si>
    <t>2019/LT/U/586</t>
  </si>
  <si>
    <t>2019/LT/U/593</t>
  </si>
  <si>
    <t>2019/LT/U/599</t>
  </si>
  <si>
    <t>2019/LT/U/603</t>
  </si>
  <si>
    <t>2019/LT/U/605</t>
  </si>
  <si>
    <t>2019/LT/U/610</t>
  </si>
  <si>
    <t>2019/LT/U/612</t>
  </si>
  <si>
    <t>2019/LT/U/613</t>
  </si>
  <si>
    <t>2019/LT/U/614</t>
  </si>
  <si>
    <t>2019/LT/U/615</t>
  </si>
  <si>
    <t>2019/LT/U/618</t>
  </si>
  <si>
    <t>2019/LT/U/639</t>
  </si>
  <si>
    <t>2019/LT/U/646</t>
  </si>
  <si>
    <t>2019/LT/U/648</t>
  </si>
  <si>
    <t>2019/LT/U/649</t>
  </si>
  <si>
    <t>2019/LT/U/650</t>
  </si>
  <si>
    <t>2019/LT/U/653</t>
  </si>
  <si>
    <t>2019/LT/U/657</t>
  </si>
  <si>
    <t>2019/LT/U/659</t>
  </si>
  <si>
    <t>2019/LT/U/670</t>
  </si>
  <si>
    <t>2019/LT/U/671</t>
  </si>
  <si>
    <t>2019/LT/U/673</t>
  </si>
  <si>
    <t>2019/LT/U/674</t>
  </si>
  <si>
    <t>2019/LT/U/683</t>
  </si>
  <si>
    <t>2019/LT/U/684</t>
  </si>
  <si>
    <t>2019/LT/U/685</t>
  </si>
  <si>
    <t>2019/LT/U/690</t>
  </si>
  <si>
    <t>2019/LT/U/691</t>
  </si>
  <si>
    <t>2019/LT/U/694</t>
  </si>
  <si>
    <t>2019/LT/U/697</t>
  </si>
  <si>
    <t>2019/LT/U/704</t>
  </si>
  <si>
    <t>2019/LT/U/711</t>
  </si>
  <si>
    <t>BOER GROUP</t>
  </si>
  <si>
    <t>AZ. AGR. ORTOFLORICOLTURA  MODANESE OLINDO</t>
  </si>
  <si>
    <t xml:space="preserve">BULLONERIA FRIULANA SRL </t>
  </si>
  <si>
    <t>MAGGIOLI</t>
  </si>
  <si>
    <t>IL GIRASOLE</t>
  </si>
  <si>
    <t xml:space="preserve">AL CILIEGIO </t>
  </si>
  <si>
    <t>GSE SRL - QUI MAGAZINE</t>
  </si>
  <si>
    <t>VEN.CO SRL</t>
  </si>
  <si>
    <t>AUTOIDEA SRL</t>
  </si>
  <si>
    <t>MARCOLIN COVERING</t>
  </si>
  <si>
    <t xml:space="preserve">MY PEST CONTROL </t>
  </si>
  <si>
    <t>CHELAB</t>
  </si>
  <si>
    <t>ACHAB SRL</t>
  </si>
  <si>
    <t>TECNODATA</t>
  </si>
  <si>
    <t>Z602937956</t>
  </si>
  <si>
    <t>ZCC293BEA5</t>
  </si>
  <si>
    <t>ZD1293BF03</t>
  </si>
  <si>
    <t>Z8E293C286</t>
  </si>
  <si>
    <t>Z29293F6B8</t>
  </si>
  <si>
    <t>Z90294804B</t>
  </si>
  <si>
    <t>ZDE29480BA</t>
  </si>
  <si>
    <t>Z5829480E3</t>
  </si>
  <si>
    <t>Z392955C00</t>
  </si>
  <si>
    <t>Z342957425</t>
  </si>
  <si>
    <t>Z9A2969180</t>
  </si>
  <si>
    <t>Z1E296E3C6</t>
  </si>
  <si>
    <t>Z1E2972090</t>
  </si>
  <si>
    <t>ZA9297A61D</t>
  </si>
  <si>
    <t>Z2529839E2</t>
  </si>
  <si>
    <t>ZD529857AC</t>
  </si>
  <si>
    <t>Z8529858A9</t>
  </si>
  <si>
    <t>ZEC298C8BE</t>
  </si>
  <si>
    <t>ZA92991AB1</t>
  </si>
  <si>
    <t>ZD52991BC4</t>
  </si>
  <si>
    <t>Z1B2991C9E</t>
  </si>
  <si>
    <t>Z0B2991D35</t>
  </si>
  <si>
    <t>ZC6299586F</t>
  </si>
  <si>
    <t>ZEC299CD8C</t>
  </si>
  <si>
    <t>ZBF29A6332</t>
  </si>
  <si>
    <t>Z6429A8E52</t>
  </si>
  <si>
    <t>Z7D29A8F2D</t>
  </si>
  <si>
    <t>ZB829AD115</t>
  </si>
  <si>
    <t>Z7929B1662</t>
  </si>
  <si>
    <t>Z2D29B167D</t>
  </si>
  <si>
    <t>Z0D29B6EEE</t>
  </si>
  <si>
    <t>Z8329B9E6C</t>
  </si>
  <si>
    <t>ZA029BDA34</t>
  </si>
  <si>
    <t>Z2829EC846</t>
  </si>
  <si>
    <t>Z9A29FB0FA</t>
  </si>
  <si>
    <t>Z2C29FBC82</t>
  </si>
  <si>
    <t>Z5729FBD50</t>
  </si>
  <si>
    <t>ZE929FBD72</t>
  </si>
  <si>
    <t>ZB12A01066</t>
  </si>
  <si>
    <t>ZDE2A011BE</t>
  </si>
  <si>
    <t>Z032A035D2</t>
  </si>
  <si>
    <t>Z982A20395</t>
  </si>
  <si>
    <t>Z782A203C8</t>
  </si>
  <si>
    <t>Z952A2466D</t>
  </si>
  <si>
    <t>ZC22A28C67</t>
  </si>
  <si>
    <t>Z342A3621C</t>
  </si>
  <si>
    <t>Z7E2A36272</t>
  </si>
  <si>
    <t>ZA02A362C09</t>
  </si>
  <si>
    <t>Z4F2A41ADA</t>
  </si>
  <si>
    <t>Z252A42033</t>
  </si>
  <si>
    <t>Z8B2A462E9</t>
  </si>
  <si>
    <t> Z352A4C163</t>
  </si>
  <si>
    <t>Z282A5DE24</t>
  </si>
  <si>
    <t>Z552A67B61</t>
  </si>
  <si>
    <t xml:space="preserve">01181680263 </t>
  </si>
  <si>
    <t xml:space="preserve">00232470930 </t>
  </si>
  <si>
    <t>02066400405</t>
  </si>
  <si>
    <t>02758140301</t>
  </si>
  <si>
    <t>06224160017</t>
  </si>
  <si>
    <t>IT01814100937</t>
  </si>
  <si>
    <t>01667220931</t>
  </si>
  <si>
    <t xml:space="preserve">04193810274 </t>
  </si>
  <si>
    <t xml:space="preserve">01569250937 </t>
  </si>
  <si>
    <t>01500900269</t>
  </si>
  <si>
    <t>03552470266</t>
  </si>
  <si>
    <t>18.07</t>
  </si>
  <si>
    <t>22.07</t>
  </si>
  <si>
    <t>02.08</t>
  </si>
  <si>
    <t>05.08</t>
  </si>
  <si>
    <t>06.08</t>
  </si>
  <si>
    <t>19.08</t>
  </si>
  <si>
    <t>26.08</t>
  </si>
  <si>
    <t>02.09</t>
  </si>
  <si>
    <t>05.09</t>
  </si>
  <si>
    <t>06.09</t>
  </si>
  <si>
    <t>09.09</t>
  </si>
  <si>
    <t>11.09</t>
  </si>
  <si>
    <t>12.09</t>
  </si>
  <si>
    <t>02.10</t>
  </si>
  <si>
    <t>03.10</t>
  </si>
  <si>
    <t>10.10</t>
  </si>
  <si>
    <t>11.10</t>
  </si>
  <si>
    <t>14.10</t>
  </si>
  <si>
    <t>16.10</t>
  </si>
  <si>
    <t>21.10</t>
  </si>
  <si>
    <t>28.10</t>
  </si>
  <si>
    <t>29.10</t>
  </si>
  <si>
    <t>Manutenzione impianto ad ossidazione e disoleatori 2019</t>
  </si>
  <si>
    <t xml:space="preserve">Manutenzione area verde presso caserma carabinieri Pordenone </t>
  </si>
  <si>
    <t>Fioriture autunnali</t>
  </si>
  <si>
    <t>Pulizia interna/esterna bidoncini umido e vetro PN-CRDS-RiP</t>
  </si>
  <si>
    <t>Servizio sfalcio Parco Marchi</t>
  </si>
  <si>
    <t>Apertura/chiusura parchi PN + discarica (luglio-dicembre)</t>
  </si>
  <si>
    <t>Servizi ripristino tappeto erboso Parco San Valentino</t>
  </si>
  <si>
    <t>Fornitura adesivi VETRO - ORGANICO</t>
  </si>
  <si>
    <t>Ritiro carta/cartone utenze non domestiche Prata di Pordenone (luglio-dicembre 2019)</t>
  </si>
  <si>
    <t>Fornitura lettori</t>
  </si>
  <si>
    <t>Attività di assistenza e consulenza informatica, programmazione, traffico dati per SIM II semestre 2019</t>
  </si>
  <si>
    <t>Smaltimento soluzioni acquose di scarto 16 10 02</t>
  </si>
  <si>
    <t>Consulenza ambientale discarica terebrazione piezometri e georeferenziazione</t>
  </si>
  <si>
    <t>Abbonamento triennale Appalti e contratti on line</t>
  </si>
  <si>
    <t>Potatura 3 tigli v. Oderzo</t>
  </si>
  <si>
    <t>Potatura siepi</t>
  </si>
  <si>
    <t>Abbattimento bagolaro pericoloso e sfalcio v. Pirandello</t>
  </si>
  <si>
    <t>Sfalcio cigli strade grande scorrimento</t>
  </si>
  <si>
    <t>Analisi pozzi discarica e relazione</t>
  </si>
  <si>
    <t>Pulizia esterna olivie CRDS PN</t>
  </si>
  <si>
    <t>Redazionale notiziario Cordenons</t>
  </si>
  <si>
    <t>Fornitura attrezzature verde</t>
  </si>
  <si>
    <t>Fornitura sacchetti MUMA</t>
  </si>
  <si>
    <t>Fornitura materiale per pittura</t>
  </si>
  <si>
    <t>Fornitura sacchetti MUMA e SECCO</t>
  </si>
  <si>
    <t>Servizio prove di stabilità 2 esemplari arborei scuole via Noncello</t>
  </si>
  <si>
    <t>Controllo periodico imbracature</t>
  </si>
  <si>
    <t>Servizio agricoli comune CRDS</t>
  </si>
  <si>
    <t>Sfalcio cigli con braccio</t>
  </si>
  <si>
    <t>Pratica motorizzazione rinnovo garanzia finanziaria albo c/terzi</t>
  </si>
  <si>
    <t>Proroga al 31.12.2019 iscrizione c/o Albo gestori ambientali mezzi a metano (FM424ZV - FM182ZV - DW885MS)</t>
  </si>
  <si>
    <t>Fornitura contenitori /cassonetti</t>
  </si>
  <si>
    <t>Fornitura ricambio per linde H20 DI 350/03</t>
  </si>
  <si>
    <t>Fornitura pezzi di ricambio cassoni</t>
  </si>
  <si>
    <t>Smaltimento cassonetti combusti</t>
  </si>
  <si>
    <t>Dezanzarizzazione scuole PN</t>
  </si>
  <si>
    <t>Servizio raccolta e recupero rifiuti biodegradabili</t>
  </si>
  <si>
    <t>Analisi acque Ecocentri</t>
  </si>
  <si>
    <t>Proroga lavoro interinale - meccanico dal 09.09.2019 al 31.01.2020</t>
  </si>
  <si>
    <t>Selezione 3 addetto raccolgitore profilo "J" CCNL UTILITALIA</t>
  </si>
  <si>
    <t>Servizio allontanamento volatili piazza Lozer (Torre - PN)</t>
  </si>
  <si>
    <t>Fornitura terriccio annuali</t>
  </si>
  <si>
    <t xml:space="preserve">Realizzazione materiali e servizi per comunciare cambio frequenza secco zona quartieri Pordenone </t>
  </si>
  <si>
    <t>Manutenzione impianti condizionamento e riscaldamento</t>
  </si>
  <si>
    <t>Assistenza PEF 2020</t>
  </si>
  <si>
    <t>Invitati (4): 1.SARTORI AMBIENTE SRL; 2. MATTIUSSI ECOLOGIA SPA; 3. LADY PLASTIK; 4 JCOPLASTIC Offerenti (4): 1.SARTORI AMBIENTE SRL; 2. MATTIUSSI ECOLOGIA SPA; 3. LADY PLASTIK; 4 JCOPLASTIC</t>
  </si>
  <si>
    <t>1. AZ. AGR. MODANESE OLINDO; 2. FLORICOLTURA DANIELA.</t>
  </si>
  <si>
    <t xml:space="preserve">1.KARPOS; 2. OLTRE LA SORGENTE. </t>
  </si>
  <si>
    <t>1.KARPOS; 2. OLTRE LA SORGENTE.</t>
  </si>
  <si>
    <t>1. TREVISAN; 2. DE NARDI &amp; VECCHIATO; 3. IL GIRASOLE; 4. AL CILIEGIO.</t>
  </si>
  <si>
    <t>1. TREVISAN; 2. DE NARDI &amp; VECCHIATO; 3. IL GIRASOLE.</t>
  </si>
  <si>
    <t>1. TEMPOVERDE; 2. AGRARIA DI PORCIA.</t>
  </si>
  <si>
    <t>1. IBIPLAST; 2. PIPEPLASTIK; 3. LADY PLASTIK.</t>
  </si>
  <si>
    <t>1. H DOMICILIO; 2. LABORATORI GIUSTO; 3. INFERMIERE LP.</t>
  </si>
  <si>
    <t>1. AP-EC; 2. CHELAB; 3. INNOVAZIONE CHIMICA; 4. LABORATORIO ANALISI CHIMICHE GIUSTO; 5. NUOVA TECNOGEST.</t>
  </si>
  <si>
    <t xml:space="preserve">1. CHELAB; 2. INNOVAZIONE CHIMICA SRL; 3. NUOVA TECNOGEST. </t>
  </si>
  <si>
    <t>1. DA RE; 2. CEDA IMPIANTI.</t>
  </si>
  <si>
    <t>2019/LT/U/714</t>
  </si>
  <si>
    <t>2019/LT/U/715</t>
  </si>
  <si>
    <t>2019/LT/U/721</t>
  </si>
  <si>
    <t>2019/LT/U/722</t>
  </si>
  <si>
    <t>2019/LT/U/724</t>
  </si>
  <si>
    <t>2019/LT/U/726</t>
  </si>
  <si>
    <t>2019/LT/U/732</t>
  </si>
  <si>
    <t>2019/LT/U/733</t>
  </si>
  <si>
    <t>2019/LT/U/734</t>
  </si>
  <si>
    <t>2019/LT/U/738</t>
  </si>
  <si>
    <t>2019/LT/U/741</t>
  </si>
  <si>
    <t>2019/LT/U/745</t>
  </si>
  <si>
    <t>2019/LT/U/746</t>
  </si>
  <si>
    <t>2019/LT/U/749</t>
  </si>
  <si>
    <t>Z3C2A68E22</t>
  </si>
  <si>
    <t>ZCC2A68FB0</t>
  </si>
  <si>
    <t>ZA32A7295B</t>
  </si>
  <si>
    <t>Z6C2A74E7F</t>
  </si>
  <si>
    <t>Z292A78ECC</t>
  </si>
  <si>
    <t>Z302A820D0</t>
  </si>
  <si>
    <t>Z642A923F2</t>
  </si>
  <si>
    <t>ZAC2A93469</t>
  </si>
  <si>
    <t>ZBC2A934CD</t>
  </si>
  <si>
    <t>Z9B2AA1542</t>
  </si>
  <si>
    <t>Z362AA4392</t>
  </si>
  <si>
    <t>Z1D2AB2D0C</t>
  </si>
  <si>
    <t>ZF62AB3588</t>
  </si>
  <si>
    <t>Z2A2AB7EFD</t>
  </si>
  <si>
    <t xml:space="preserve">HOLDER </t>
  </si>
  <si>
    <t>KLEKOO SRL</t>
  </si>
  <si>
    <t>ACME SRL</t>
  </si>
  <si>
    <t>STUDIO VERDE SRL</t>
  </si>
  <si>
    <t>ELE.MANA SRL</t>
  </si>
  <si>
    <t>PC PLANET SERVICE</t>
  </si>
  <si>
    <t>ATOM DELIVERY SRL</t>
  </si>
  <si>
    <t>AVV. SINACORI</t>
  </si>
  <si>
    <t>03639860265</t>
  </si>
  <si>
    <t>01305480350</t>
  </si>
  <si>
    <t>03155900016</t>
  </si>
  <si>
    <t>01797880935</t>
  </si>
  <si>
    <t>03107800249</t>
  </si>
  <si>
    <t>02836060349</t>
  </si>
  <si>
    <t>01841910308</t>
  </si>
  <si>
    <t>01281780302</t>
  </si>
  <si>
    <t xml:space="preserve">Manutenzione periodica, tagliando e riparazione mezzi dedicati allo spazzamento stradale </t>
  </si>
  <si>
    <t xml:space="preserve">Manutenzione stazione meteo discarica </t>
  </si>
  <si>
    <t>Sviluppo e realizzazione APP MOCKUP grafico e assistenza ordinaria</t>
  </si>
  <si>
    <t>Manutenzione cancello</t>
  </si>
  <si>
    <t>Acquisto ovistop</t>
  </si>
  <si>
    <t>Monitoraggio alberi c/o Comune PN</t>
  </si>
  <si>
    <t>Audit energetico anno 2019</t>
  </si>
  <si>
    <t>Consegna attrezzature RD Comune di Cordenons</t>
  </si>
  <si>
    <t>Servizi informatici gestione/distribuzione contenitori c/o Comune di Cordenons</t>
  </si>
  <si>
    <t>Servizio pratiche fiscali e camerali anno 2019</t>
  </si>
  <si>
    <t>Distribuzione lettere quindicinale secco Zona Esterna Pordenone 2019</t>
  </si>
  <si>
    <t>Analisi contratto proroga</t>
  </si>
  <si>
    <t>Fornitura contenitori farmaci scaduti</t>
  </si>
  <si>
    <t>Consulenza controllo georeferenziazione nuovo piezometro discarica</t>
  </si>
  <si>
    <t xml:space="preserve">1. KLEKOO; 2. CRICKET; 3. WE DIGITAL. </t>
  </si>
  <si>
    <t>30.10</t>
  </si>
  <si>
    <t>31.01</t>
  </si>
  <si>
    <t>04.11</t>
  </si>
  <si>
    <t>05.11</t>
  </si>
  <si>
    <t>06.11</t>
  </si>
  <si>
    <t>11.11</t>
  </si>
  <si>
    <t>13.11</t>
  </si>
  <si>
    <t>14.11</t>
  </si>
  <si>
    <t>18.11</t>
  </si>
  <si>
    <t>OFFICE SOLUTIONS</t>
  </si>
  <si>
    <t>GREEN WORLD SRL</t>
  </si>
  <si>
    <t>JET SRLS</t>
  </si>
  <si>
    <t>AZ. AGR. LA CAMPANELLA</t>
  </si>
  <si>
    <t>MONDIALPOL</t>
  </si>
  <si>
    <t>8095598ACD</t>
  </si>
  <si>
    <t>Z2A2AC355B</t>
  </si>
  <si>
    <t>Z482AC4644</t>
  </si>
  <si>
    <t>Z362AC95BC</t>
  </si>
  <si>
    <t>ZB22ACC9C9</t>
  </si>
  <si>
    <t>Z642AD8790</t>
  </si>
  <si>
    <t>ZA32ADE600</t>
  </si>
  <si>
    <t>Z202AE7232</t>
  </si>
  <si>
    <t>ZB62AF8FBE</t>
  </si>
  <si>
    <t>ZF62AFFC2D</t>
  </si>
  <si>
    <t>Z652B079D0</t>
  </si>
  <si>
    <t>Z572B2B68E</t>
  </si>
  <si>
    <t>ZF62B2BA31</t>
  </si>
  <si>
    <t>ZC82B2BA8A</t>
  </si>
  <si>
    <t>ZBB2B2E423</t>
  </si>
  <si>
    <t>ZF82B38A97</t>
  </si>
  <si>
    <t>Z822B38B24</t>
  </si>
  <si>
    <t>Z342B38BB0</t>
  </si>
  <si>
    <t>Z6D2B38C58</t>
  </si>
  <si>
    <t>Z302B480B5</t>
  </si>
  <si>
    <t>ZC92B4889C</t>
  </si>
  <si>
    <t>Z342B4A70B</t>
  </si>
  <si>
    <t>ZC82B530FB</t>
  </si>
  <si>
    <t>Z212B66104</t>
  </si>
  <si>
    <t>Z582B66122</t>
  </si>
  <si>
    <t>Z7D2B6614D</t>
  </si>
  <si>
    <t>Z472B66174</t>
  </si>
  <si>
    <t>ZD22B661A9</t>
  </si>
  <si>
    <t>ZAE2B661C3</t>
  </si>
  <si>
    <t>Z6D2B661E4</t>
  </si>
  <si>
    <t>2019/LT/U/731</t>
  </si>
  <si>
    <t>2019/LT/U/754</t>
  </si>
  <si>
    <t>2019/LT/U/755</t>
  </si>
  <si>
    <t>2019/LT/U/757</t>
  </si>
  <si>
    <t>2019/LT/U/758</t>
  </si>
  <si>
    <t>2019/LT/U/759</t>
  </si>
  <si>
    <t>2019/LT/U/761</t>
  </si>
  <si>
    <t>2019/LT/U/764</t>
  </si>
  <si>
    <t>2019/LT/U/772</t>
  </si>
  <si>
    <t>2019/LT/U/774</t>
  </si>
  <si>
    <t>2019/LT/U/786</t>
  </si>
  <si>
    <t>2019/LT/U/787</t>
  </si>
  <si>
    <t>2019/LT/U/788</t>
  </si>
  <si>
    <t>2019/LT/U/791</t>
  </si>
  <si>
    <t>2019/LT/U/793</t>
  </si>
  <si>
    <t>2019/LT/U/794</t>
  </si>
  <si>
    <t>2019/LT/U/795</t>
  </si>
  <si>
    <t>2019/LT/U/796</t>
  </si>
  <si>
    <t>2019/LT/U/807</t>
  </si>
  <si>
    <t>2019/LT/U/808</t>
  </si>
  <si>
    <t>2019/LT/U/810</t>
  </si>
  <si>
    <t>2019/LT/U/813</t>
  </si>
  <si>
    <t>2019/LT/U/821</t>
  </si>
  <si>
    <t>2019/LT/U/822</t>
  </si>
  <si>
    <t>2019/LT/U/823</t>
  </si>
  <si>
    <t>2019/LT/U/824</t>
  </si>
  <si>
    <t>2019/LT/U/825</t>
  </si>
  <si>
    <t>2019/LT/U/826</t>
  </si>
  <si>
    <t>2019/LT/U/827</t>
  </si>
  <si>
    <t>10937310968</t>
  </si>
  <si>
    <t>00276900933</t>
  </si>
  <si>
    <t>018873450934</t>
  </si>
  <si>
    <t>00780120135</t>
  </si>
  <si>
    <t>08.11</t>
  </si>
  <si>
    <t>21.11</t>
  </si>
  <si>
    <t>25.11</t>
  </si>
  <si>
    <t>27.11</t>
  </si>
  <si>
    <t>28.11</t>
  </si>
  <si>
    <t>05.12</t>
  </si>
  <si>
    <t>12.12</t>
  </si>
  <si>
    <t>16.12</t>
  </si>
  <si>
    <t>30.12</t>
  </si>
  <si>
    <t>Fornitura contenitori per nuovo servizio a Cordenons anno 2020</t>
  </si>
  <si>
    <t>Fornitura 5.000 volantini per scuole campagna informativa quindicinale Secco</t>
  </si>
  <si>
    <t>Fornitura blocchi servizio formato 21x21 cm</t>
  </si>
  <si>
    <t>Fornitura licenze antivirus</t>
  </si>
  <si>
    <t>Stampa, incellofanatura e trasporto Ecocalendari 2020</t>
  </si>
  <si>
    <t>Modulo ORSO impianti/comuni</t>
  </si>
  <si>
    <t>Fornitura sacchetti RD Cordenons</t>
  </si>
  <si>
    <t>Servizio carta cartone UND Prata di Pordenone (01.09.2018-31.12.2018)</t>
  </si>
  <si>
    <t>Stampa materiale informativo (busta+pieghevole+lettera istituz.) per campagna comunicazione secco quindicinale PN Area Esterna"</t>
  </si>
  <si>
    <t>Fornitura ricevute in carta chimica</t>
  </si>
  <si>
    <t>Fornitura locandine comunicazione raccolta Cordenons</t>
  </si>
  <si>
    <t>Proroga al 31.03.2020 iscrizione c/o Albo gestori ambientali mezzi a metano (FM424ZV - FM182ZV - DW885MS)</t>
  </si>
  <si>
    <t>Distribuzione Ecocalendari 2020 (Pordenone, Prata di Pordenone, Roveredo in Piano, Montereale Valcellina)</t>
  </si>
  <si>
    <t>Inserzione auguri Natale 2020 "Il Popolo"</t>
  </si>
  <si>
    <t>Noleggio piattaforme aeree</t>
  </si>
  <si>
    <t>Manutenzione R3 TREES</t>
  </si>
  <si>
    <t>Apertura/chiusura parchi PN + discarica (gennaio-febbraio)</t>
  </si>
  <si>
    <t>Allestimento fioriere</t>
  </si>
  <si>
    <t>Manutenzione ordinaria 9 fioriere</t>
  </si>
  <si>
    <t>Servizio rimozione rifiuti abbandonati</t>
  </si>
  <si>
    <t>Fornitura metano per autotrazione 2020</t>
  </si>
  <si>
    <t>Fornitura ricambi specialistici oleodinamica mezzi raccolta rifiuti e spazzatrici stradali - 2020</t>
  </si>
  <si>
    <t>Servizio amministrazione personale anno 2020</t>
  </si>
  <si>
    <t>Fornitura carburanti per autotrazione anno 2020</t>
  </si>
  <si>
    <t>Collaudi veicoli con peso inferiore a 3,5 quintali - 2020</t>
  </si>
  <si>
    <t>Ordini materiale per cancelleria anno 2020</t>
  </si>
  <si>
    <t>Ritiro a domicilio rifiuti urbani ingombranti zona Pordenone - 2020</t>
  </si>
  <si>
    <t>1. TREVISAN; 2. TOMASELLA; 3. AR.MA; 4. AL CILIEGIO; 5. OSF.</t>
  </si>
  <si>
    <t>1. TREVISAN; 2. TOMASELLA.</t>
  </si>
  <si>
    <t>1 CSA; 2. COOP NONCELLO; 3. KARPOS.</t>
  </si>
  <si>
    <t xml:space="preserve">1. TIPOGRAFIA SARTOR; 2. SERYMARK SRL. </t>
  </si>
  <si>
    <t>2020/LT/U/2</t>
  </si>
  <si>
    <t>Z2A2B6B1E1</t>
  </si>
  <si>
    <t>Z3D2B6B219</t>
  </si>
  <si>
    <t>Z782B6B250</t>
  </si>
  <si>
    <t>Z7C2B6B269</t>
  </si>
  <si>
    <t>Z102B6B2B7</t>
  </si>
  <si>
    <t>ZD52B6B2DE</t>
  </si>
  <si>
    <t>Z032B6B322</t>
  </si>
  <si>
    <t>Z5B2B6B352</t>
  </si>
  <si>
    <t>2020/LT/U/5</t>
  </si>
  <si>
    <t>Z582B6DEA2</t>
  </si>
  <si>
    <t>2020/LT/U/6</t>
  </si>
  <si>
    <t>ZC02B7190F</t>
  </si>
  <si>
    <t>2020/LT/U/11</t>
  </si>
  <si>
    <t>Z112B784CE</t>
  </si>
  <si>
    <t>2020/LT/U/12</t>
  </si>
  <si>
    <t>Z332B78525</t>
  </si>
  <si>
    <t>2020/LT/U/13</t>
  </si>
  <si>
    <t>Z542B78537</t>
  </si>
  <si>
    <t>2020/LT/U/24</t>
  </si>
  <si>
    <t>ZF42B9764C</t>
  </si>
  <si>
    <t>2020/LT/U/25</t>
  </si>
  <si>
    <t>ZCD2B9910B</t>
  </si>
  <si>
    <t>2020/LT/U/26</t>
  </si>
  <si>
    <t>ZE92B98DCE</t>
  </si>
  <si>
    <t>2020/LT/U/27</t>
  </si>
  <si>
    <t>ZAC2B98E08</t>
  </si>
  <si>
    <t>2020/LT/U/39</t>
  </si>
  <si>
    <t>Z542BA50F5</t>
  </si>
  <si>
    <t>2020/LT/U/40</t>
  </si>
  <si>
    <t>Z082BA5306</t>
  </si>
  <si>
    <t>2020/LT/U/41</t>
  </si>
  <si>
    <t>Z292BA5609</t>
  </si>
  <si>
    <t>2020/LT/U/42</t>
  </si>
  <si>
    <t>ZC82BA89B7</t>
  </si>
  <si>
    <t>2020/LT/U/43</t>
  </si>
  <si>
    <t>Z342BA8A06</t>
  </si>
  <si>
    <t>2020/LT/U/44</t>
  </si>
  <si>
    <t>Z1B2BA8A26</t>
  </si>
  <si>
    <t>2020/LT/U/45</t>
  </si>
  <si>
    <t>Z9F2BA8A6E</t>
  </si>
  <si>
    <t>2020/LT/U/46</t>
  </si>
  <si>
    <t>Z412BA8A96</t>
  </si>
  <si>
    <t>2020/LT/U/47</t>
  </si>
  <si>
    <t>Z082BA8AE9</t>
  </si>
  <si>
    <t>2020/LT/U/48</t>
  </si>
  <si>
    <t>Z3A2BA8E95</t>
  </si>
  <si>
    <t>2020/LT/U/49</t>
  </si>
  <si>
    <t>Z6D2BA918B</t>
  </si>
  <si>
    <t>2020/LT/U/50</t>
  </si>
  <si>
    <t>ZF32BA925D</t>
  </si>
  <si>
    <t>2020/LT/U/51</t>
  </si>
  <si>
    <t>Z3F2BA92DF</t>
  </si>
  <si>
    <t>2020/LT/U/53</t>
  </si>
  <si>
    <t>Z0F2BAA068</t>
  </si>
  <si>
    <t>2020/LT/U/54</t>
  </si>
  <si>
    <t>ZB42BAA0C2</t>
  </si>
  <si>
    <t>2020/LT/U/57</t>
  </si>
  <si>
    <t>ZC22BB55FF</t>
  </si>
  <si>
    <t>2020/LT/U/58</t>
  </si>
  <si>
    <t>ZA82BB55DA</t>
  </si>
  <si>
    <t>2020/LT/U/59</t>
  </si>
  <si>
    <t>Z912BB643E</t>
  </si>
  <si>
    <t>2020/LT/U/61</t>
  </si>
  <si>
    <t>Z4B2BC0DA0</t>
  </si>
  <si>
    <t>2020/LT/U/64</t>
  </si>
  <si>
    <t>ZB12BC138C</t>
  </si>
  <si>
    <t>2020/LT/U/63</t>
  </si>
  <si>
    <t>Z3F2BC1432</t>
  </si>
  <si>
    <t>2020/LT/U/76</t>
  </si>
  <si>
    <t>Z742BD3DD6</t>
  </si>
  <si>
    <t>2020/LT/U/77</t>
  </si>
  <si>
    <t>ZEF2BD4098</t>
  </si>
  <si>
    <t>2020/LT/U/78</t>
  </si>
  <si>
    <t>Z222BD4235</t>
  </si>
  <si>
    <t>2020/LT/U/80</t>
  </si>
  <si>
    <t>Z302BDD61C</t>
  </si>
  <si>
    <t>2020/LT/U/81</t>
  </si>
  <si>
    <t>ZA62BE4169</t>
  </si>
  <si>
    <t>2020/LT/U/82</t>
  </si>
  <si>
    <t>Z7B2BE4291</t>
  </si>
  <si>
    <t>2020/LT/U/83</t>
  </si>
  <si>
    <t>Z0F2BE9440</t>
  </si>
  <si>
    <t>2020/LT/U/84</t>
  </si>
  <si>
    <t>Z722BE9476</t>
  </si>
  <si>
    <t>2020/LT/U/88</t>
  </si>
  <si>
    <t>Z5E2BE95EF</t>
  </si>
  <si>
    <t>2020/LT/U/100</t>
  </si>
  <si>
    <t>2020/LT/U/97</t>
  </si>
  <si>
    <t>ZF02BFDC90</t>
  </si>
  <si>
    <t>2020/LT/U/98</t>
  </si>
  <si>
    <t>Z972BFDD16</t>
  </si>
  <si>
    <t>2020/LT/U/104</t>
  </si>
  <si>
    <t>Z042C0610C</t>
  </si>
  <si>
    <t>2020/LT/U/106</t>
  </si>
  <si>
    <t>ZA62C0628D</t>
  </si>
  <si>
    <t>2020/LT/U/107</t>
  </si>
  <si>
    <t>ZA42C062FE</t>
  </si>
  <si>
    <t>2020/LT/U/108</t>
  </si>
  <si>
    <t>Z3C2C06A42</t>
  </si>
  <si>
    <t>2020/LT/U/109</t>
  </si>
  <si>
    <t>Z582C08E3D</t>
  </si>
  <si>
    <t>2020/LT/U/110</t>
  </si>
  <si>
    <t>ZB52C0CB95</t>
  </si>
  <si>
    <t>2020/LT/U/112</t>
  </si>
  <si>
    <t>Z882C0CC33</t>
  </si>
  <si>
    <t>2020/LT/U/113</t>
  </si>
  <si>
    <t>Z342C12E28</t>
  </si>
  <si>
    <t>2020/LT/U/114</t>
  </si>
  <si>
    <t>Z1F2C12E61</t>
  </si>
  <si>
    <t>2020/LT/U/121</t>
  </si>
  <si>
    <t>ZEC2C1F0DC</t>
  </si>
  <si>
    <t>2020/LT/U/124</t>
  </si>
  <si>
    <t>Z122C224E5</t>
  </si>
  <si>
    <t>2020/LT/U/125</t>
  </si>
  <si>
    <t>Z082C231E3</t>
  </si>
  <si>
    <t>2020/LT/U/126</t>
  </si>
  <si>
    <t>Z9F2C24118</t>
  </si>
  <si>
    <t>2020/LT/U/127</t>
  </si>
  <si>
    <t>Z852C242E9</t>
  </si>
  <si>
    <t>2020/LT/U/128</t>
  </si>
  <si>
    <t>Z472C244D4</t>
  </si>
  <si>
    <t>2020/LT/U/129</t>
  </si>
  <si>
    <t> ZE92C24750</t>
  </si>
  <si>
    <t>2020/LT/U/133</t>
  </si>
  <si>
    <t>Z4A2C2DD9C</t>
  </si>
  <si>
    <t>2020/LT/U/134</t>
  </si>
  <si>
    <t>Z6B2C2DEA9</t>
  </si>
  <si>
    <t>2020/LT/U/137</t>
  </si>
  <si>
    <t>Z472C3A4D1</t>
  </si>
  <si>
    <t>2020/LT/U/140</t>
  </si>
  <si>
    <t>Z852C42161</t>
  </si>
  <si>
    <t>2020/LT/U/147</t>
  </si>
  <si>
    <t>ZC42C4ECA6</t>
  </si>
  <si>
    <t>2020/LT/U/153</t>
  </si>
  <si>
    <t>Z002C54116</t>
  </si>
  <si>
    <t xml:space="preserve">CASAGRANDE DARIO </t>
  </si>
  <si>
    <t>MORETTO MICHELE</t>
  </si>
  <si>
    <t>MOZZON DANIELE</t>
  </si>
  <si>
    <t>CARROZZERIA EMILIANA</t>
  </si>
  <si>
    <t>VERIFICA</t>
  </si>
  <si>
    <t>ASSOCIAZIONE LA VOCE</t>
  </si>
  <si>
    <t>RIGOMMA</t>
  </si>
  <si>
    <t>MAGGIOLI EDITORE SPA</t>
  </si>
  <si>
    <t>MODANESE OLINDO</t>
  </si>
  <si>
    <t>STUDIO LEGALE ZGAGLIARDICH</t>
  </si>
  <si>
    <t>TUV ITALIA</t>
  </si>
  <si>
    <t>BOTTOS ANTONIO &amp; FIGLI</t>
  </si>
  <si>
    <t>SICURITALIA</t>
  </si>
  <si>
    <t>SISTEMI PORDENONE</t>
  </si>
  <si>
    <t>EPYON CONSULTING SRL</t>
  </si>
  <si>
    <t>ANTONIALI ANDREA</t>
  </si>
  <si>
    <t>02.02</t>
  </si>
  <si>
    <t>03.01</t>
  </si>
  <si>
    <t>21.01</t>
  </si>
  <si>
    <t>27.01</t>
  </si>
  <si>
    <t>03.02</t>
  </si>
  <si>
    <t>10.02</t>
  </si>
  <si>
    <t>17.02</t>
  </si>
  <si>
    <t>24.02</t>
  </si>
  <si>
    <t>03.03</t>
  </si>
  <si>
    <t>Premio polizza tutela giudiziaria penale</t>
  </si>
  <si>
    <t>Premio polizza tutela giudiziaria civile</t>
  </si>
  <si>
    <t>Premio polizza INC/FUR/KASKO AUTO</t>
  </si>
  <si>
    <t>Proroga gestione Ecocentri (3 mesi)</t>
  </si>
  <si>
    <t>Incarico permanente effettuazione pagamento modalità telematiche dei versamenti con mod. F24</t>
  </si>
  <si>
    <t xml:space="preserve">Servizio custodia ecocentro San Quirino - (3 mesi) </t>
  </si>
  <si>
    <t xml:space="preserve">Pulizia postazioni raccolta differenziata Roveredo in Piano </t>
  </si>
  <si>
    <t xml:space="preserve">Pulizia clean shuttle Area Centrali Pordenone </t>
  </si>
  <si>
    <t>Fornitura ricambi e minuterie</t>
  </si>
  <si>
    <t>Consulenza e assistenza legale stragiudiziale in materia di diritto dell'ambiente</t>
  </si>
  <si>
    <t xml:space="preserve">GESTIONE (NOLO, TRASPORTO E SMALTIMENTO) PLASTICHE DURE </t>
  </si>
  <si>
    <t>GESTIONE (NOLO, TRASPORTO E SMALTIMENTO) RIFIUTI INERTI E SMALTIMENTO RIFIUTI ABBANDONATI</t>
  </si>
  <si>
    <t>MANUTENZIONE - RIPARAZIONE VEICOLI MARCA IVECO</t>
  </si>
  <si>
    <t>INCARICO SVUOTAMENTO CASSONETTI RD E TRASPORTO A IMPIANTI DI RECUPERO</t>
  </si>
  <si>
    <t>INCARICO SVUOTAMENTO BENNE DEL VERDE E TRASPORTO A IMPIANTI RECUPERO</t>
  </si>
  <si>
    <t>TRATTAMENTO E RECUPERO RESTI MANUTENZIONE VERDE PUBBLICO</t>
  </si>
  <si>
    <t>NOLEGGIO A FREDDO SPAZZATRICI STRADALI E RELATIVA MANUTENZIONE</t>
  </si>
  <si>
    <t>MANUTENZIONE - RIPARAZIONE SPAZZATRICI</t>
  </si>
  <si>
    <t xml:space="preserve">MONITORAGGI AMBIENTALI DISCARICHE </t>
  </si>
  <si>
    <t>MANUTENZIONE/RIPARAZIONE APPARECCHIATURE ELETTRICHE (ORDINARIA)</t>
  </si>
  <si>
    <t>Manutenzione impianti irrigazione PN e sede</t>
  </si>
  <si>
    <t>Fornitura terra e compost</t>
  </si>
  <si>
    <t>Vigilanza sede GEA</t>
  </si>
  <si>
    <t>Gestione roseto Mira c/o Parco Galvani</t>
  </si>
  <si>
    <t>Manutenzione Idropulitrice</t>
  </si>
  <si>
    <t>Fornitura cassonetti 1.100 lt Comune di Pordenone</t>
  </si>
  <si>
    <t>Riparazione carrozzeria ISUZU</t>
  </si>
  <si>
    <t>Corso IAL Frucco e Giust</t>
  </si>
  <si>
    <t>Verifiche DPR 462/01</t>
  </si>
  <si>
    <t>Assistenza certificazione</t>
  </si>
  <si>
    <t>Valuazione rischio ergonomico e da esposizione a vibrazioni meccaniche</t>
  </si>
  <si>
    <t>Fornitura DPI 2020</t>
  </si>
  <si>
    <t>Fornitura chiavi Cordenons mapp 2002</t>
  </si>
  <si>
    <t>Redazionale "La Città"</t>
  </si>
  <si>
    <t>Manutenzione/riparazione/fornitura pneumatici per autotrazione</t>
  </si>
  <si>
    <t>Manutenzione stazione meteo c/o discarica</t>
  </si>
  <si>
    <t>Manutenzione aree verdi c/o discarica</t>
  </si>
  <si>
    <t xml:space="preserve">Abbonamento triennale Public utilities - Maggioli Editore </t>
  </si>
  <si>
    <t>Canone annuo contratto di assistenza tecnica apparecchiature - anno 2020</t>
  </si>
  <si>
    <t>Canone annuo manutenzione software Or.So 2020</t>
  </si>
  <si>
    <t>Spazzamento strade carnevale PN</t>
  </si>
  <si>
    <t>Adeguamento centrale biogas discarica Vallenoncello</t>
  </si>
  <si>
    <t>Promozione e informazione utilizzo nuova APP</t>
  </si>
  <si>
    <t>Servizio raccolta cartone UND Prata di Pordenone</t>
  </si>
  <si>
    <t>Lavori pronto intervento ripristino viabilità discarica PN</t>
  </si>
  <si>
    <t>Fornitura fiori</t>
  </si>
  <si>
    <t>Video riprese Cordenons servizio raccolta PLA/CARTA</t>
  </si>
  <si>
    <t>Parere legale PPP</t>
  </si>
  <si>
    <t>Corso "La sicurezza dei parchi gioco"</t>
  </si>
  <si>
    <t>Supporti per manutenzione giochi</t>
  </si>
  <si>
    <t>Piantumazione aiuole PN e manutenzione</t>
  </si>
  <si>
    <t>Fornitura prodotti manutenzione verde pubblico</t>
  </si>
  <si>
    <t>Apertura/chiusura parchi marzo-dicembre e discarica</t>
  </si>
  <si>
    <t>Licenza Profis fiscale</t>
  </si>
  <si>
    <t>Canone Profis fiscale</t>
  </si>
  <si>
    <t>Potatura rose sede aziendale GEA</t>
  </si>
  <si>
    <t>Incarico Due Diligence "acquisizione quota di partecipazione Ecosinergie Scarl"</t>
  </si>
  <si>
    <t>Manutenzione cancelli automatici Parchi</t>
  </si>
  <si>
    <t>Fornitura pannello sportello</t>
  </si>
  <si>
    <t>1. AL MULINO DI ROVER OMAR; 2. MANIA GREEN; 3. AGRARIA DI PORCIA; 4. CHERUBIN; 5. CONSORZIO AGRARIO FVG</t>
  </si>
  <si>
    <t>1. AL MULINO DI ROVER OMAR; 2. CONSORZIO AGRARIO DEL FVG</t>
  </si>
  <si>
    <t>1. AL MULINO DI ROVER</t>
  </si>
  <si>
    <t>1. FLORICOLTURA DANIELA; 2. MODANESE OLINDO</t>
  </si>
  <si>
    <t>1. SICURITALIA; 2. CORPO VIGILI NOTTURNI; 3. MONDIALPOL</t>
  </si>
  <si>
    <t>1. SICURITALIA; 2. MONDIALPOL</t>
  </si>
  <si>
    <t>2020/LT/U/161</t>
  </si>
  <si>
    <t>Z052C5FEAF</t>
  </si>
  <si>
    <t>2020/LT/U/167</t>
  </si>
  <si>
    <t>Z872C655B0</t>
  </si>
  <si>
    <t>2020/LT/U/181</t>
  </si>
  <si>
    <t>ZA92C7434D</t>
  </si>
  <si>
    <t>2020/LT/U/188</t>
  </si>
  <si>
    <t>Z042C7F179</t>
  </si>
  <si>
    <t>2020/LT/U/192</t>
  </si>
  <si>
    <t>ZD32C82071</t>
  </si>
  <si>
    <t>2020/LT/U/193</t>
  </si>
  <si>
    <t>Z632C820A6</t>
  </si>
  <si>
    <t>2020/LT/U/194</t>
  </si>
  <si>
    <t> Z662C839F8</t>
  </si>
  <si>
    <t>2020/LT/U/199</t>
  </si>
  <si>
    <t>Z492C89FF7</t>
  </si>
  <si>
    <t>2020/LT/U/200</t>
  </si>
  <si>
    <t>Z782C8CDF8</t>
  </si>
  <si>
    <t>2020/LT/U/209</t>
  </si>
  <si>
    <t>Z7D2C917DF</t>
  </si>
  <si>
    <t>2020/LT/U/210</t>
  </si>
  <si>
    <t>Z042C941C6</t>
  </si>
  <si>
    <t>2020/LT/U/211</t>
  </si>
  <si>
    <t>Z782C94E69</t>
  </si>
  <si>
    <t>2020/LT/U/212</t>
  </si>
  <si>
    <t>Z132C95B63</t>
  </si>
  <si>
    <t>2020/LT/U/213</t>
  </si>
  <si>
    <t>Z982C9727D</t>
  </si>
  <si>
    <t>2020/LT/U/216</t>
  </si>
  <si>
    <t>Z8A2C99203</t>
  </si>
  <si>
    <t>2020/LT/U/218</t>
  </si>
  <si>
    <t>ZBC2C993B9</t>
  </si>
  <si>
    <t>2020/LT/U/219</t>
  </si>
  <si>
    <t>ZEB2C99D73</t>
  </si>
  <si>
    <t>2020/LT/U/220</t>
  </si>
  <si>
    <t>ZE62C9B598</t>
  </si>
  <si>
    <t>2020/LT/U/222</t>
  </si>
  <si>
    <t>Z302C9C540</t>
  </si>
  <si>
    <t>2020/LT/U/225</t>
  </si>
  <si>
    <t>82711218F7</t>
  </si>
  <si>
    <t>2020/LT/U/227</t>
  </si>
  <si>
    <t>8271143B1E</t>
  </si>
  <si>
    <t>2020/LT/U/228</t>
  </si>
  <si>
    <t>Z1E2CAABB6</t>
  </si>
  <si>
    <t>2020/LT/U/241</t>
  </si>
  <si>
    <t>Z382CB3329</t>
  </si>
  <si>
    <t>2020/LT/U/256</t>
  </si>
  <si>
    <t>Z422CC3C9F</t>
  </si>
  <si>
    <t>2020/LT/U/262</t>
  </si>
  <si>
    <t>ZE32CCA6C4</t>
  </si>
  <si>
    <t>2020/LT/U/263</t>
  </si>
  <si>
    <t>Z8C2CCA6D9</t>
  </si>
  <si>
    <t>2020/LT/U/264</t>
  </si>
  <si>
    <t>Z1D2CCB9F4</t>
  </si>
  <si>
    <t>2020/LT/U/274</t>
  </si>
  <si>
    <t>Z4C2CD742A</t>
  </si>
  <si>
    <t>2020/LT/U/278</t>
  </si>
  <si>
    <t>Z8C2CD856A</t>
  </si>
  <si>
    <t>2020/LT/U/279</t>
  </si>
  <si>
    <t>Z942CD859C</t>
  </si>
  <si>
    <t>2020/LT/U/280</t>
  </si>
  <si>
    <t>ZAB2CD85ED</t>
  </si>
  <si>
    <t>2020/LT/U/282</t>
  </si>
  <si>
    <t>ZAA2CDBD8B</t>
  </si>
  <si>
    <t>2020/LT/U/284</t>
  </si>
  <si>
    <t>Z032CE0826</t>
  </si>
  <si>
    <t>2020/LT/U/286</t>
  </si>
  <si>
    <t>8295516C5A</t>
  </si>
  <si>
    <t>2020/LT/U/287</t>
  </si>
  <si>
    <t>Z3F2CEAA69</t>
  </si>
  <si>
    <t>2020/LT/U/288</t>
  </si>
  <si>
    <t>Z1F2CEAE88</t>
  </si>
  <si>
    <t>2020/LT/U/295</t>
  </si>
  <si>
    <t>Z082CF60A9</t>
  </si>
  <si>
    <t>2020/LT/U/296</t>
  </si>
  <si>
    <t>Z3A2CF7BDD</t>
  </si>
  <si>
    <t>2020/LT/U/297</t>
  </si>
  <si>
    <t>ZBA2CF7C0C</t>
  </si>
  <si>
    <t>2020/LT/U/298</t>
  </si>
  <si>
    <t>Z492CFA52A</t>
  </si>
  <si>
    <t>AR.MA</t>
  </si>
  <si>
    <t>CISCRA SPA</t>
  </si>
  <si>
    <t>ATOM DELIVERY</t>
  </si>
  <si>
    <t>DE NARDI srls</t>
  </si>
  <si>
    <t>ICIDE</t>
  </si>
  <si>
    <t>MY PEST CONTROL</t>
  </si>
  <si>
    <t>AGRIT SNC</t>
  </si>
  <si>
    <t>IDEAL SERVICE</t>
  </si>
  <si>
    <t>MORETTO GIUSEPPE</t>
  </si>
  <si>
    <t>SALVADORI AGRICOLTURA SRL</t>
  </si>
  <si>
    <t>DEI NEGRI VINCENZINA</t>
  </si>
  <si>
    <t>IL TREDICI</t>
  </si>
  <si>
    <t>HOLZHOF</t>
  </si>
  <si>
    <t>09.03</t>
  </si>
  <si>
    <t>10.03</t>
  </si>
  <si>
    <t>31.03</t>
  </si>
  <si>
    <t>02.04</t>
  </si>
  <si>
    <t>14.04</t>
  </si>
  <si>
    <t>21.04</t>
  </si>
  <si>
    <t>29.04</t>
  </si>
  <si>
    <t>05.05</t>
  </si>
  <si>
    <t>12.05</t>
  </si>
  <si>
    <t>Apertura e chiusura Ecocentro comunale Roveredo in Piano per "Puliamo il mondo"</t>
  </si>
  <si>
    <t>Sostituzione base poltrona</t>
  </si>
  <si>
    <t>Monitoraggio annuale discariche GEA 2019</t>
  </si>
  <si>
    <t>Proroga al 31.12.2020 Proroga iscrizione c/o Albo gestori ambientali mezzo in locazione DW885MS</t>
  </si>
  <si>
    <t xml:space="preserve">Campagna informativa per passaggio a servizio di raccolta dei rifiuti porta a porta per il Comune di San Quirino e relativa attività di educazione ambientale nelle scuole primarie </t>
  </si>
  <si>
    <t>Decespugliamento, spollonatura bordi strada</t>
  </si>
  <si>
    <t>Fornitura mascherine FFP2 - Emergenza COVID 19</t>
  </si>
  <si>
    <t>Distribuzione chiavi mancanti RD umido/vetro comune Cordenons</t>
  </si>
  <si>
    <t>Abbattimento urgente tigli via Baracca</t>
  </si>
  <si>
    <t>Fornitura 500 chiavi bidoni umido/vetro comune Cordenons</t>
  </si>
  <si>
    <t>Fornitura mascherine EMERGENZA COVID-19</t>
  </si>
  <si>
    <t>Fornitura bidoni carrellati 120 lt. emergenza COVID-19</t>
  </si>
  <si>
    <t>Manutenzione ordinaria linee vita</t>
  </si>
  <si>
    <t>Acquisto prodotti pulizia fontane</t>
  </si>
  <si>
    <t>Disinfezione locali GEA - emergenza COVID-19</t>
  </si>
  <si>
    <t>Fornitura materiale per manutenzione varia</t>
  </si>
  <si>
    <t>Fornitura ricambi serrature Sudhaus</t>
  </si>
  <si>
    <t>Servizio raccolta rifiuti mercatali</t>
  </si>
  <si>
    <t>Fornitura attrezzature RD nuova modalità di raccolta comune San Quirino</t>
  </si>
  <si>
    <t>Assistenza e supporto 2020 software 2Bells</t>
  </si>
  <si>
    <t>Fornitura atomizzatore sanificazione indoor</t>
  </si>
  <si>
    <t>Manutenzione straordiaria discarica</t>
  </si>
  <si>
    <t>Smaltimento rifiuti magazzino vial Rotto comune di Pordenone</t>
  </si>
  <si>
    <t>Ritiro abbandonati comune di Pordenone</t>
  </si>
  <si>
    <t>Fornitura diserbo</t>
  </si>
  <si>
    <t>Fornitura materiale vario ferramenta</t>
  </si>
  <si>
    <t>Sfalcio caserma carabinieri Pordenone</t>
  </si>
  <si>
    <t>Supporto tecnico nell’elaborazione dello studio su possibili innovazioni dei sistemi di raccolta dei rifiuti urbani nel territorio del Comune di Pordenone</t>
  </si>
  <si>
    <t>Potature via Montereale e c/o fabbricati comunali</t>
  </si>
  <si>
    <t>Fornitura etichette adesive CRDS</t>
  </si>
  <si>
    <t>Premio polizza libro matricola</t>
  </si>
  <si>
    <t>Premio polizza CVT</t>
  </si>
  <si>
    <t>Ritiro contenitori soggetti COVID o in quarantena</t>
  </si>
  <si>
    <t>Acquisto spazi pubblicitari c/o canale Il Tredici</t>
  </si>
  <si>
    <t>Fornitura pezzi di ricambio giochi</t>
  </si>
  <si>
    <t>Fornitura particolari in multistrato</t>
  </si>
  <si>
    <t>30 ore di assistenza Hot line telefonica inclusa</t>
  </si>
  <si>
    <t>1. AR.MA; 2. OLTRE LA SORGENTE; 3. TOFFOLI; 4. TREVISAN; 5. AL CILIEGIO.</t>
  </si>
  <si>
    <t>1. AR.MA; 2. OLTRE LA SORGENTE; 3. TOFFOLI; 4. TREVISAN.</t>
  </si>
  <si>
    <t>1. SALVADORI AGRICOLTURA SRL; 2. DANELUZZI.</t>
  </si>
  <si>
    <t>2020/LT/U/292</t>
  </si>
  <si>
    <t>8289914D6F</t>
  </si>
  <si>
    <t>PROCEDURA NEGOZIATA ART. 36</t>
  </si>
  <si>
    <t>11.05</t>
  </si>
  <si>
    <t>Servizio deratizzzione, disinfestazione zanzara tigre e altri insetti (PN, PRT, RIP e GEA)</t>
  </si>
  <si>
    <t>1. VIRIDIS; 2. MY PEST CONTROL; 3. OLTRE LA SORGENTE; 4. DISINFESTER; 5. FORGIA SANDRO; 6. VETTORAZZO DENIS.</t>
  </si>
  <si>
    <t>1. MY PEST CONTROL</t>
  </si>
  <si>
    <t>2020/LT/U/290</t>
  </si>
  <si>
    <t>PROCEDURA NEGOZIATA</t>
  </si>
  <si>
    <t>Sfalci cigli stradali PN braccio meccanico</t>
  </si>
  <si>
    <t>1. ANESE SRL; 2. BERTOLO SRL; 3. FURLANETTO SRL; 4. TREVISAN SRL; 5. VIRIDIS SOC COOP.</t>
  </si>
  <si>
    <t>1. VIRIDIS; 2. ANESE.</t>
  </si>
  <si>
    <t>2020/LT/U/239</t>
  </si>
  <si>
    <t>824486342F</t>
  </si>
  <si>
    <t>PROCEDURA NEGOZIATA LR 20/2006</t>
  </si>
  <si>
    <t>Sfalci aree comune PN</t>
  </si>
  <si>
    <t>1. COOP NONCELLO; 2. OLTRE LA SORGENTE; 3. COOP SOCIALE CIF&amp;ZAF.</t>
  </si>
  <si>
    <t>1. COOP NONCELLO</t>
  </si>
  <si>
    <t>2020/LT/U/307</t>
  </si>
  <si>
    <t>ZC52CFF992</t>
  </si>
  <si>
    <t>2020/LT/U/308</t>
  </si>
  <si>
    <t>ZCA2CFF9F0</t>
  </si>
  <si>
    <t>Riparazione robot rasaerba</t>
  </si>
  <si>
    <t>2020/LT/U/309</t>
  </si>
  <si>
    <t>ZA42D03359</t>
  </si>
  <si>
    <t>Manutenzione Parco Marchi</t>
  </si>
  <si>
    <t>2020/LT/U/311</t>
  </si>
  <si>
    <t>Z242D0332A</t>
  </si>
  <si>
    <t>Servizio di manutenzione e assistenza sistema telefonico per l'anno 2020</t>
  </si>
  <si>
    <t>2020/LT/U/312</t>
  </si>
  <si>
    <t>Z092D0A090</t>
  </si>
  <si>
    <t>CARROZZERIA EMILIANA SAS</t>
  </si>
  <si>
    <t>19.05</t>
  </si>
  <si>
    <t>Servizio di manodopera e utilizzo materiali di consumo su ns. veicolo aziendale</t>
  </si>
  <si>
    <t>2020/LT/U/316</t>
  </si>
  <si>
    <t>Z712D11F9F</t>
  </si>
  <si>
    <t>ETJCA</t>
  </si>
  <si>
    <t>21.05</t>
  </si>
  <si>
    <t>Somministrazione operaio livello 4A</t>
  </si>
  <si>
    <t>2020/LT/U/318</t>
  </si>
  <si>
    <t>ZC42D172C8</t>
  </si>
  <si>
    <t>2020/LT/U/321</t>
  </si>
  <si>
    <t>ZDE2D18398</t>
  </si>
  <si>
    <t>Servizio di manutenzione coclea dell'impianto di lavaggio - sostituzione spazzola</t>
  </si>
  <si>
    <t>2020/LT/U/325</t>
  </si>
  <si>
    <t>ZE82D1B84B</t>
  </si>
  <si>
    <t>26.05</t>
  </si>
  <si>
    <t>Redazionale, servizi e spot pubblicitari Tele Pordenone</t>
  </si>
  <si>
    <t>2020/LT/U/326</t>
  </si>
  <si>
    <t>ZA62D1B922</t>
  </si>
  <si>
    <t>2020/LT/U/327</t>
  </si>
  <si>
    <t>Z392D1BB21</t>
  </si>
  <si>
    <t>ROVER FALEGNAMERIA</t>
  </si>
  <si>
    <t>Fornitura mobilio</t>
  </si>
  <si>
    <t>2020/LT/U/328</t>
  </si>
  <si>
    <t>Z9D2D1BE8D</t>
  </si>
  <si>
    <t>MOBIESPANS SRL</t>
  </si>
  <si>
    <t>Fornitura articoli ricambi giochi</t>
  </si>
  <si>
    <t>2020/LT/U/329</t>
  </si>
  <si>
    <t>Z1E2D1EEAE</t>
  </si>
  <si>
    <t>KLEKOO</t>
  </si>
  <si>
    <t>Realizzazione nuovo sito WEB GEA</t>
  </si>
  <si>
    <t>2020/LT/U/337</t>
  </si>
  <si>
    <t>Z9C2D268E2</t>
  </si>
  <si>
    <t>Istanza inserimento nuovi CER cat. 1 e 4 Albo Gestori</t>
  </si>
  <si>
    <t>2020/LT/U/338</t>
  </si>
  <si>
    <t>Z9D2D26B1D</t>
  </si>
  <si>
    <t>Rinnovo categoria 4 Albo Gestori</t>
  </si>
  <si>
    <t>2020/LT/U/344</t>
  </si>
  <si>
    <t>ZEB2D2AD3D</t>
  </si>
  <si>
    <t>FVG SERVIZI</t>
  </si>
  <si>
    <t>Sanificazione giochi parchi PN</t>
  </si>
  <si>
    <t>2020/LT/U/343</t>
  </si>
  <si>
    <t>Z342D2B8B4</t>
  </si>
  <si>
    <t xml:space="preserve">VIASAT </t>
  </si>
  <si>
    <t>31.05</t>
  </si>
  <si>
    <t>Manutenzione software Sistema Anthea, servizi cloud, manutenzione software piattaforma satellitare, my feet con traffico dati, manutenzione software manutenzione</t>
  </si>
  <si>
    <t>2020/LT/U/342</t>
  </si>
  <si>
    <t>Z0C2D2B8B5</t>
  </si>
  <si>
    <t xml:space="preserve">Manutenzione annuale dell’impianto ad ossidazione e disoleatori </t>
  </si>
  <si>
    <t>2020/LT/U/346</t>
  </si>
  <si>
    <t>Z842D316D2</t>
  </si>
  <si>
    <t>FALEGNAMERIA MARTINUZZI RINO</t>
  </si>
  <si>
    <t>03.06</t>
  </si>
  <si>
    <t>Fornitura travetti in legno</t>
  </si>
  <si>
    <t>2020/LT/U/349</t>
  </si>
  <si>
    <t>Z9C2D369C4</t>
  </si>
  <si>
    <t>Sanificazione e servizio ordinario per pulizia servizi igienici di Parco Galvani e Parco Cimolai</t>
  </si>
  <si>
    <t>2020/LT/U/351</t>
  </si>
  <si>
    <t>ZAF2D38E43</t>
  </si>
  <si>
    <t>Fornitura chiavi Cordenons mapp 2009 (250) e serrature 2009 (40)</t>
  </si>
  <si>
    <t>2020/LT/U/352</t>
  </si>
  <si>
    <t>Z3B2D39A23</t>
  </si>
  <si>
    <t>UNIVERSITA' DEGLI STUDI DI UDINE - DIES</t>
  </si>
  <si>
    <t>Consulenza MTR ARERA</t>
  </si>
  <si>
    <t>2020/LT/U/357</t>
  </si>
  <si>
    <t>Z582D3E4A0</t>
  </si>
  <si>
    <t>2020/LT/U/361</t>
  </si>
  <si>
    <t>Z4C2D459FD</t>
  </si>
  <si>
    <t>Riparazione veicolo MITSUBISHI</t>
  </si>
  <si>
    <t>2020/LT/U/362</t>
  </si>
  <si>
    <t>Z3B2D49137</t>
  </si>
  <si>
    <t>11.06</t>
  </si>
  <si>
    <t>Manutenzione dell’impianto di Prevenzione e controllo della legionella nella rete idrica</t>
  </si>
  <si>
    <t>2020/LT/U/363</t>
  </si>
  <si>
    <t>Z972D4B3D1</t>
  </si>
  <si>
    <t>NATUR WORLD</t>
  </si>
  <si>
    <t>Fornitura N. 25.000 sacchetti in polietilene HDPE di colore NERO</t>
  </si>
  <si>
    <t>2020/LT/U/368</t>
  </si>
  <si>
    <t>Z8C2D5B0C1</t>
  </si>
  <si>
    <t>Raccolta PaP sfalci e ramaglie CRDS e RIP (01.05 - 30.06)</t>
  </si>
  <si>
    <t>2020/LT/U/369</t>
  </si>
  <si>
    <t>Z4F2D5B0FB</t>
  </si>
  <si>
    <t>Raccolta cartone UND PN, CRDS e MRVC (01.05 - 30.06)</t>
  </si>
  <si>
    <t>2020/LT/U/370</t>
  </si>
  <si>
    <t>ZD62D5B117</t>
  </si>
  <si>
    <t>Servizio clean shuttle PN (01.05 - 30.06)</t>
  </si>
  <si>
    <t>2020/LT/U/371</t>
  </si>
  <si>
    <t>ZE92D5B14F</t>
  </si>
  <si>
    <t>Servizio clean shuttle CRDS (01.05 - 30.06)</t>
  </si>
  <si>
    <t>2020/LT/U/372</t>
  </si>
  <si>
    <t>Z9A2D5B196</t>
  </si>
  <si>
    <t>Servizio gestione Ecocentri (01.05 - 30.06)</t>
  </si>
  <si>
    <t>2020/LT/U/373</t>
  </si>
  <si>
    <t>ZA72D5C2D1</t>
  </si>
  <si>
    <t>Fornitura sacchetti RD CRDS</t>
  </si>
  <si>
    <t>2020/LT/U/379</t>
  </si>
  <si>
    <t>ZD62D651E3</t>
  </si>
  <si>
    <t>Proroga n. 2 spazzatrici – Istanza c/o Albo Gestori Rifiuti TS</t>
  </si>
  <si>
    <t>2020/LT/U/382</t>
  </si>
  <si>
    <t>Z0A2D67616</t>
  </si>
  <si>
    <t>AL CILIEGIO SOC COOP</t>
  </si>
  <si>
    <t>Smaltimento verde CRDS (stradale e Ecocentro) e RIP (stradale e Ecocentro)</t>
  </si>
  <si>
    <t>2020/LT/U/381</t>
  </si>
  <si>
    <t>Z412D67634</t>
  </si>
  <si>
    <t>RAGOGNA CLAUDIO E SARTORI PIA S.N.C.</t>
  </si>
  <si>
    <t>2020/LT/U/388</t>
  </si>
  <si>
    <t>Z352D6F65A</t>
  </si>
  <si>
    <t>24.06</t>
  </si>
  <si>
    <t>Acquisto rasaerba professionale</t>
  </si>
  <si>
    <t>2020/LT/U/396</t>
  </si>
  <si>
    <t>Z5D2D7F254</t>
  </si>
  <si>
    <t>30.06</t>
  </si>
  <si>
    <t>Servizio amministrazione personale 2020 (II semestre)</t>
  </si>
  <si>
    <t>2020/LT/U/398</t>
  </si>
  <si>
    <t>Z682D82C33</t>
  </si>
  <si>
    <t>01.07</t>
  </si>
  <si>
    <t>Manutenzione cassonetti vari</t>
  </si>
  <si>
    <t>2020/LT/U/399</t>
  </si>
  <si>
    <t>Z382D85144</t>
  </si>
  <si>
    <t>Decespugliamento erbe infestanti PN</t>
  </si>
  <si>
    <t>2020/LT/U/400</t>
  </si>
  <si>
    <t>Z2E2D85183</t>
  </si>
  <si>
    <t>Potature PN</t>
  </si>
  <si>
    <t>2020/LT/U/403</t>
  </si>
  <si>
    <t xml:space="preserve"> ZD82D898D3</t>
  </si>
  <si>
    <t>Fornitura stagionali autunnali</t>
  </si>
  <si>
    <t>2020/LT/U/405</t>
  </si>
  <si>
    <t>Z9B2D8FC14</t>
  </si>
  <si>
    <t>06.07</t>
  </si>
  <si>
    <t>2020/LT/U/406</t>
  </si>
  <si>
    <t>Z8D2D8FC3A</t>
  </si>
  <si>
    <t>Servizio ritiro abbandonati presso Comune Pordenone</t>
  </si>
  <si>
    <t>2020/LT/U/408</t>
  </si>
  <si>
    <t xml:space="preserve"> Z572D95790</t>
  </si>
  <si>
    <t>NCH SRL</t>
  </si>
  <si>
    <t>Sistema di lavaggio pezzi Mod. Torrrent 500</t>
  </si>
  <si>
    <t>2020/LT/U/410</t>
  </si>
  <si>
    <t>ZD62D97FAD</t>
  </si>
  <si>
    <t>Intervento di fornitura e installazione apparecchio telef.  int 737</t>
  </si>
  <si>
    <t>2020/LT/U/411</t>
  </si>
  <si>
    <t xml:space="preserve"> ZE92D97FE5</t>
  </si>
  <si>
    <t>ISPEF  SRL</t>
  </si>
  <si>
    <t>Analisi rifiuti c/o centri di raccolta</t>
  </si>
  <si>
    <t>2020/LT/U/417</t>
  </si>
  <si>
    <t xml:space="preserve"> ZEA2D9FCAF</t>
  </si>
  <si>
    <t>2020/LT/U/420</t>
  </si>
  <si>
    <t xml:space="preserve"> ZC92DA481C</t>
  </si>
  <si>
    <t>Fornitura telefoni</t>
  </si>
  <si>
    <t>2020/LT/U/424</t>
  </si>
  <si>
    <t xml:space="preserve"> ZE82DAE775</t>
  </si>
  <si>
    <t>NUOVA C PLASTICA</t>
  </si>
  <si>
    <t>Fornitura olivie per RD olio vegetale</t>
  </si>
  <si>
    <t>2020/LT/U/425</t>
  </si>
  <si>
    <t>Z1A2DAE7D2</t>
  </si>
  <si>
    <t>Servizio consegna sacchetti secco/organico San Quirino</t>
  </si>
  <si>
    <t>2020/LT/U/426</t>
  </si>
  <si>
    <t>Z822DB8A2D</t>
  </si>
  <si>
    <t>Servizio raccolta cartone UND Prata di Pordenone (01.07-31.12)</t>
  </si>
  <si>
    <t>2020/LT/U/427</t>
  </si>
  <si>
    <t>Z662DB963D</t>
  </si>
  <si>
    <t>UMANA</t>
  </si>
  <si>
    <t>Somministrazione n. 5 figure profilo J</t>
  </si>
  <si>
    <t>1. VIRIDIS; 2. IL GIRASOLE; 3. AGRO SYSTEM.</t>
  </si>
  <si>
    <t>1. VIRIDIS; 2. IL GIRASOLE.</t>
  </si>
  <si>
    <t>1. UMANA; 2. MANPOWER; 3. ETJCA.</t>
  </si>
  <si>
    <t>1. KARPOS; 2. FVG SERVIZI; 3. COOP NONCELLO .</t>
  </si>
  <si>
    <t>1. KARPOS; 2. FVG SERVIZI.</t>
  </si>
  <si>
    <t>1. APERELLE; 2. ETJCA; 3. MANPOWER; 4. UMANA.</t>
  </si>
  <si>
    <t>2020/LT/U/432</t>
  </si>
  <si>
    <t>2020/LT/U/433</t>
  </si>
  <si>
    <t>2020/LT/U/434</t>
  </si>
  <si>
    <t>2020/LT/U/435</t>
  </si>
  <si>
    <t>2020/LT/U/437</t>
  </si>
  <si>
    <t>2020/LT/U/438</t>
  </si>
  <si>
    <t>2020/LT/U/441</t>
  </si>
  <si>
    <t>2020/LT/U/442</t>
  </si>
  <si>
    <t>2020/LT/U/443</t>
  </si>
  <si>
    <t>2020/LT/U/444</t>
  </si>
  <si>
    <t>2020/LT/U/445</t>
  </si>
  <si>
    <t>2020/LT/U/446</t>
  </si>
  <si>
    <t>2020/LT/U/447</t>
  </si>
  <si>
    <t>2020/LT/U/450</t>
  </si>
  <si>
    <t>2020/LT/U/451</t>
  </si>
  <si>
    <t>2020/LT/U/452</t>
  </si>
  <si>
    <t>2020/LT/U/455</t>
  </si>
  <si>
    <t>2020/LT/U/456</t>
  </si>
  <si>
    <t>2020/LT/U/457</t>
  </si>
  <si>
    <t>2020/LT/U/458</t>
  </si>
  <si>
    <t>2020/LT/U/459</t>
  </si>
  <si>
    <t>2020/LT/U/463</t>
  </si>
  <si>
    <t>2020/LT/U/464</t>
  </si>
  <si>
    <t>2020/LT/U/465</t>
  </si>
  <si>
    <t>2020/LT/U/470</t>
  </si>
  <si>
    <t>2020/LT/U/471</t>
  </si>
  <si>
    <t>2020/LT/U/486</t>
  </si>
  <si>
    <t>2020/LT/U/487</t>
  </si>
  <si>
    <t>2020/LT/U/489</t>
  </si>
  <si>
    <t>2020/LT/U/494</t>
  </si>
  <si>
    <t>2020/LT/U/495 bis</t>
  </si>
  <si>
    <t>2020/LT/U/499</t>
  </si>
  <si>
    <t>2020/LT/U/500</t>
  </si>
  <si>
    <t>2020/LT/U/504</t>
  </si>
  <si>
    <t>2020/LT/U/506</t>
  </si>
  <si>
    <t>2020/LT/U/509</t>
  </si>
  <si>
    <t>2020/LT/U/510</t>
  </si>
  <si>
    <t>2020/LT/U/514</t>
  </si>
  <si>
    <t>2020/LT/U/515</t>
  </si>
  <si>
    <t>2020/LT/U/516</t>
  </si>
  <si>
    <t>2020/LT/U/517</t>
  </si>
  <si>
    <t>2020/LT/U/518</t>
  </si>
  <si>
    <t>2020/LT/U/522</t>
  </si>
  <si>
    <t>2020/LT/U/523</t>
  </si>
  <si>
    <t>2020/LT/U/524</t>
  </si>
  <si>
    <t>2020/LT/U/527</t>
  </si>
  <si>
    <t>2020/LT/U/528BIS</t>
  </si>
  <si>
    <t>2020/LT/U/529</t>
  </si>
  <si>
    <t>2020/LT/U/535</t>
  </si>
  <si>
    <t>2020/LT/U/536</t>
  </si>
  <si>
    <t>2020/LT/U/537</t>
  </si>
  <si>
    <t>2020/LT/U/542</t>
  </si>
  <si>
    <t>2020/LT/U/547</t>
  </si>
  <si>
    <t>2020/LT/U/550</t>
  </si>
  <si>
    <t>2020/LT/U/551</t>
  </si>
  <si>
    <t>2020/LT/U/552</t>
  </si>
  <si>
    <t>2020/LT/U/553</t>
  </si>
  <si>
    <t>2020/LT/U/554</t>
  </si>
  <si>
    <t>2020/LT/U/559</t>
  </si>
  <si>
    <t>2020/LT/U/560</t>
  </si>
  <si>
    <t>2020/LT/U/561</t>
  </si>
  <si>
    <t>2020/LT/U/564</t>
  </si>
  <si>
    <t>2020/LT/U/567</t>
  </si>
  <si>
    <t>2020/LT/U/569</t>
  </si>
  <si>
    <t>2020/LT/U/570</t>
  </si>
  <si>
    <t>2020/LT/U/571</t>
  </si>
  <si>
    <t>2020/LT/U/572</t>
  </si>
  <si>
    <t>2020/LT/U/573</t>
  </si>
  <si>
    <t>2020/LT/U/574</t>
  </si>
  <si>
    <t>2020/LT/U/576</t>
  </si>
  <si>
    <t>2020/LT/U/577</t>
  </si>
  <si>
    <t>2020/LT/U/583</t>
  </si>
  <si>
    <t>2020/LT/U/587</t>
  </si>
  <si>
    <t>2020/LT/U/589</t>
  </si>
  <si>
    <t>2020/LT/U/598</t>
  </si>
  <si>
    <t>2020/LT/U/604</t>
  </si>
  <si>
    <t>2020/LT/U/605</t>
  </si>
  <si>
    <t>2020/LT/U/608</t>
  </si>
  <si>
    <t>2020/LT/U/609</t>
  </si>
  <si>
    <t>2020/LT/U/612</t>
  </si>
  <si>
    <t>2020/LT/U/614</t>
  </si>
  <si>
    <t>2020/LT/U/615</t>
  </si>
  <si>
    <t>2020/LT/U/618</t>
  </si>
  <si>
    <t>2020/LT/U/620</t>
  </si>
  <si>
    <t>2020/LT/U/621</t>
  </si>
  <si>
    <t>2020/LT/U/624</t>
  </si>
  <si>
    <t>2020/LT/U/625</t>
  </si>
  <si>
    <t>2020/LT/U/626</t>
  </si>
  <si>
    <t>2020/LT/U/627</t>
  </si>
  <si>
    <t>2020/LT/U/628</t>
  </si>
  <si>
    <t>2020/LT/U/630</t>
  </si>
  <si>
    <t>2020/LT/U/634</t>
  </si>
  <si>
    <t>2020/LT/U/637</t>
  </si>
  <si>
    <t>2020/LT/U/639</t>
  </si>
  <si>
    <t>2020/LT/U/640</t>
  </si>
  <si>
    <t>2020/LT/U/641</t>
  </si>
  <si>
    <t>2020/LT/U/642</t>
  </si>
  <si>
    <t>2020/LT/U/643</t>
  </si>
  <si>
    <t>2020/LT/U/644</t>
  </si>
  <si>
    <t>2020/LT/U/647</t>
  </si>
  <si>
    <t>2020/LT/U/652</t>
  </si>
  <si>
    <t>2020/LT/U/653</t>
  </si>
  <si>
    <t>2020/LT/U/658</t>
  </si>
  <si>
    <t>2020/LT/U/659</t>
  </si>
  <si>
    <t>2020/LT/U/660</t>
  </si>
  <si>
    <t>2020/LT/U/661</t>
  </si>
  <si>
    <t>2020/LT/U/662</t>
  </si>
  <si>
    <t>2020/LT/U/663</t>
  </si>
  <si>
    <t>2020/LT/U/667</t>
  </si>
  <si>
    <t>2020/LT/U/679</t>
  </si>
  <si>
    <t>2020/LT/U/681</t>
  </si>
  <si>
    <t>2020/LT/U/682</t>
  </si>
  <si>
    <t>2020/LT/U/683</t>
  </si>
  <si>
    <t>2020/LT/U/684</t>
  </si>
  <si>
    <t>2020/LT/U/686</t>
  </si>
  <si>
    <t>2020/LT/U/687</t>
  </si>
  <si>
    <t>2020/LT/U/689</t>
  </si>
  <si>
    <t>2020/LT/U/690</t>
  </si>
  <si>
    <t>2020/LT/U/691</t>
  </si>
  <si>
    <t>2020/LT/U/692</t>
  </si>
  <si>
    <t>2020/LT/U/693</t>
  </si>
  <si>
    <t>2020/LT/U/694</t>
  </si>
  <si>
    <t>2020/LT/U/699</t>
  </si>
  <si>
    <t>2020/LT/U/706</t>
  </si>
  <si>
    <t>2020/LT/U/707</t>
  </si>
  <si>
    <t>2020/LT/U/710</t>
  </si>
  <si>
    <t>2020/LT/U/712</t>
  </si>
  <si>
    <t>2020/LT/U/713</t>
  </si>
  <si>
    <t>2020/LT/U/714</t>
  </si>
  <si>
    <t>2020/LT/U/721</t>
  </si>
  <si>
    <t>2020/LT/U/724</t>
  </si>
  <si>
    <t>2020/LT/U/728</t>
  </si>
  <si>
    <t>2020/LT/U/731</t>
  </si>
  <si>
    <t>2020/LT/U/732</t>
  </si>
  <si>
    <t>2020/LT/U/733</t>
  </si>
  <si>
    <t>2020/LT/U/735</t>
  </si>
  <si>
    <t>2020/LT/U/740</t>
  </si>
  <si>
    <t>2020/LT/U/741</t>
  </si>
  <si>
    <t>2020/LT/U/742</t>
  </si>
  <si>
    <t>2020/LT/U/743</t>
  </si>
  <si>
    <t>2020/LT/U/748</t>
  </si>
  <si>
    <t>2020/LT/U/750</t>
  </si>
  <si>
    <t>2020/LT/U/751</t>
  </si>
  <si>
    <t>2020/LT/U/752</t>
  </si>
  <si>
    <t>2020/LT/U/754</t>
  </si>
  <si>
    <t>2020/LT/U/755</t>
  </si>
  <si>
    <t>2020/LT/U/759</t>
  </si>
  <si>
    <t>2020/LT/U/760</t>
  </si>
  <si>
    <t>2020/LT/U/761</t>
  </si>
  <si>
    <t>2020/LT/U/762</t>
  </si>
  <si>
    <t>2020/LT/U/763</t>
  </si>
  <si>
    <t>2020/LT/U/766</t>
  </si>
  <si>
    <t>2020/LT/U/769</t>
  </si>
  <si>
    <t>2020/LT/U/770</t>
  </si>
  <si>
    <t>2020/LT/U/771</t>
  </si>
  <si>
    <t>2020/LT/U/772</t>
  </si>
  <si>
    <t>2020/LT/U/777</t>
  </si>
  <si>
    <t>2020/LT/U/785</t>
  </si>
  <si>
    <t>2020/LT/U/789</t>
  </si>
  <si>
    <t>2020/LT/U/791</t>
  </si>
  <si>
    <t>2020/LT/U/794</t>
  </si>
  <si>
    <t>2020/LT/U/795</t>
  </si>
  <si>
    <t>2020/LT/U/796</t>
  </si>
  <si>
    <t>2020/LT/U/799</t>
  </si>
  <si>
    <t>2020/LT/U/792</t>
  </si>
  <si>
    <t>2020/LT/U/811</t>
  </si>
  <si>
    <t>2020/LT/U/817</t>
  </si>
  <si>
    <t>2020/LT/U/823</t>
  </si>
  <si>
    <t>2020/LT/U/822</t>
  </si>
  <si>
    <t>2020/LT/U/824</t>
  </si>
  <si>
    <t>2020/LT/U/825</t>
  </si>
  <si>
    <t>2020/LT/U/826</t>
  </si>
  <si>
    <t>2020/LT/U/827</t>
  </si>
  <si>
    <t>2020/LT/U/828</t>
  </si>
  <si>
    <t>2020/LT/U/829</t>
  </si>
  <si>
    <t>2020/LT/U/830</t>
  </si>
  <si>
    <t>2020/LT/U/831</t>
  </si>
  <si>
    <t>2020/LT/U/832</t>
  </si>
  <si>
    <t>2020/LT/U/833</t>
  </si>
  <si>
    <t>2020/LT/U/834</t>
  </si>
  <si>
    <t>2020/LT/U/835</t>
  </si>
  <si>
    <t>2020/LT/U/836</t>
  </si>
  <si>
    <t>2020/LT/U/843</t>
  </si>
  <si>
    <t>2020/LT/U/844</t>
  </si>
  <si>
    <t>ZDC2DC008F</t>
  </si>
  <si>
    <t>ZB12DC0D7B</t>
  </si>
  <si>
    <t>Z102DC27B3</t>
  </si>
  <si>
    <t>Z792DC2987</t>
  </si>
  <si>
    <t>Z832DC6030</t>
  </si>
  <si>
    <t>Z512DC6652</t>
  </si>
  <si>
    <t>ZDE2DCCA18</t>
  </si>
  <si>
    <t>Z292DCD423</t>
  </si>
  <si>
    <t>ZEA2DCD431</t>
  </si>
  <si>
    <t>Z2C2DCE793</t>
  </si>
  <si>
    <t>ZD42DCE7C1</t>
  </si>
  <si>
    <t>ZD02DCE99E</t>
  </si>
  <si>
    <t>Z0A2DCEC23</t>
  </si>
  <si>
    <t>ZDA2DCFCFB</t>
  </si>
  <si>
    <t>ZF82DD0FDA</t>
  </si>
  <si>
    <t>Z442DD2202</t>
  </si>
  <si>
    <t>Z912DD6EA6</t>
  </si>
  <si>
    <t>ZBA2DD6EEA</t>
  </si>
  <si>
    <t>ZEF2DD6F79</t>
  </si>
  <si>
    <t>Z4C2DD6FA9</t>
  </si>
  <si>
    <t>Z802DD6FF3</t>
  </si>
  <si>
    <t>Z452DD9BDB</t>
  </si>
  <si>
    <t>Z4C2DDC8E2</t>
  </si>
  <si>
    <t>ZB12DDE320</t>
  </si>
  <si>
    <t>Z112DE20E9</t>
  </si>
  <si>
    <t>Z932DF7FA9</t>
  </si>
  <si>
    <t>Z142DFADD4</t>
  </si>
  <si>
    <t>Z3E2DFBB1C</t>
  </si>
  <si>
    <t>Z1A2DFF705</t>
  </si>
  <si>
    <t>Z2A2E077DA</t>
  </si>
  <si>
    <t>Z582E07F59</t>
  </si>
  <si>
    <t>ZDC2E09824</t>
  </si>
  <si>
    <t>Z932E0DBBA</t>
  </si>
  <si>
    <t>Z642E0EB7E</t>
  </si>
  <si>
    <t>Z4E2E11C78</t>
  </si>
  <si>
    <t>ZC12E11D12</t>
  </si>
  <si>
    <t>ZB12E1D9E9</t>
  </si>
  <si>
    <t>ZC62E21E52</t>
  </si>
  <si>
    <t>Z102E21F45</t>
  </si>
  <si>
    <t>Z482E24BC7</t>
  </si>
  <si>
    <t>Z222E2796C</t>
  </si>
  <si>
    <t>ZC72E2EE73</t>
  </si>
  <si>
    <t>ZBB2E32029</t>
  </si>
  <si>
    <t>ZE32E3C4E0</t>
  </si>
  <si>
    <t>ZDF2E44538</t>
  </si>
  <si>
    <t>Z712E451BB</t>
  </si>
  <si>
    <t>ZFA2E4AE8B</t>
  </si>
  <si>
    <t>Z4A2E653C5</t>
  </si>
  <si>
    <t>ZE72E659CF</t>
  </si>
  <si>
    <t>ZE42E7415F</t>
  </si>
  <si>
    <t>Z6D2E7883F</t>
  </si>
  <si>
    <t>ZEB2E83E42</t>
  </si>
  <si>
    <t>Z242E87C51</t>
  </si>
  <si>
    <t>Z612E88DBD</t>
  </si>
  <si>
    <t>Z872E88F28</t>
  </si>
  <si>
    <t>Z282E89101</t>
  </si>
  <si>
    <t>ZAE2E891D3</t>
  </si>
  <si>
    <t>ZE92E9127B</t>
  </si>
  <si>
    <t>ZC32E91401</t>
  </si>
  <si>
    <t>ZF92E940F4</t>
  </si>
  <si>
    <t>Z692EA4434</t>
  </si>
  <si>
    <t>Z6F2EACF16</t>
  </si>
  <si>
    <t>ZB12EB46D8</t>
  </si>
  <si>
    <t>Z882EB478F</t>
  </si>
  <si>
    <t>Z232EB47CA</t>
  </si>
  <si>
    <t>Z2B2EB47FC</t>
  </si>
  <si>
    <t>Z012EB4969</t>
  </si>
  <si>
    <t>Z2A2EB49AD</t>
  </si>
  <si>
    <t>Z662EB4D1A</t>
  </si>
  <si>
    <t>Z342EB4E55</t>
  </si>
  <si>
    <t>ZCC2EBD959</t>
  </si>
  <si>
    <t>Z7A2EC4A8D</t>
  </si>
  <si>
    <t>ZCC2ED0D37</t>
  </si>
  <si>
    <t>Z8B2EE6A64</t>
  </si>
  <si>
    <t>Z9F2EF95EC</t>
  </si>
  <si>
    <t>Z012EF9775</t>
  </si>
  <si>
    <t>ZE52EFBB6B</t>
  </si>
  <si>
    <t>Z0C2EFD154</t>
  </si>
  <si>
    <t>ZE62F05890</t>
  </si>
  <si>
    <t>Z3B2F06161</t>
  </si>
  <si>
    <t>ZF02F0FD09</t>
  </si>
  <si>
    <t>ZB62F137EB</t>
  </si>
  <si>
    <t>ZD32F14699</t>
  </si>
  <si>
    <t>Z5F2F16DED</t>
  </si>
  <si>
    <t>Z3E2F1C90A</t>
  </si>
  <si>
    <t>ZC92F1C93F</t>
  </si>
  <si>
    <t>Z1F2F1C982</t>
  </si>
  <si>
    <t>ZC02F1C9C3</t>
  </si>
  <si>
    <t>ZB62F1CA02</t>
  </si>
  <si>
    <t>Z6E2F22856</t>
  </si>
  <si>
    <t>ZBD2F28C11</t>
  </si>
  <si>
    <t>Z592F2E0E3</t>
  </si>
  <si>
    <t>Z802F2F33E</t>
  </si>
  <si>
    <t>Z762F2F37D</t>
  </si>
  <si>
    <t>Z312F2F676</t>
  </si>
  <si>
    <t>Z892F2FA92</t>
  </si>
  <si>
    <t>ZD62F2FEA8</t>
  </si>
  <si>
    <t>Z062F33B45</t>
  </si>
  <si>
    <t>ZF52F36DF6</t>
  </si>
  <si>
    <t>Z3E2F3767C</t>
  </si>
  <si>
    <t>Z432F3858F</t>
  </si>
  <si>
    <t>Z472F42B5B</t>
  </si>
  <si>
    <t xml:space="preserve"> Z122F42BC7</t>
  </si>
  <si>
    <t xml:space="preserve"> Z222F42C2B</t>
  </si>
  <si>
    <t xml:space="preserve"> Z8D2F4412A</t>
  </si>
  <si>
    <t>Z702F46A5F</t>
  </si>
  <si>
    <t>Z992F46AA3</t>
  </si>
  <si>
    <t>Z112F46D33</t>
  </si>
  <si>
    <t>Z152F5CB53</t>
  </si>
  <si>
    <t>Z202F5FF50</t>
  </si>
  <si>
    <t>ZED2F67747</t>
  </si>
  <si>
    <t>Z312F67F6F</t>
  </si>
  <si>
    <t>Z042F68BD1</t>
  </si>
  <si>
    <t>Z4E2F6C8F1</t>
  </si>
  <si>
    <t>Z102F6CADC</t>
  </si>
  <si>
    <t>ZBE2F6DB5D</t>
  </si>
  <si>
    <t>Z672F6DB72</t>
  </si>
  <si>
    <t>ZF92F6DB94</t>
  </si>
  <si>
    <t>Z112F6DBCC</t>
  </si>
  <si>
    <t>Z7B2F6DBEF</t>
  </si>
  <si>
    <t>Z6A2F6DC41</t>
  </si>
  <si>
    <t>Z052F72ED8</t>
  </si>
  <si>
    <t>ZE22F72F95</t>
  </si>
  <si>
    <t>Z342F730BA</t>
  </si>
  <si>
    <t>ZDB2F81807</t>
  </si>
  <si>
    <t>ZAF2F819E5</t>
  </si>
  <si>
    <t>Z622F8878B</t>
  </si>
  <si>
    <t>Z7F2F88D66</t>
  </si>
  <si>
    <t>ZA32F88E47</t>
  </si>
  <si>
    <t>ZAF2F88F8D</t>
  </si>
  <si>
    <t>Z9A2F90182</t>
  </si>
  <si>
    <t>Z872F9363C</t>
  </si>
  <si>
    <t>Z0A2F9BA3E</t>
  </si>
  <si>
    <t>Z3A2F9F543</t>
  </si>
  <si>
    <t>ZE62F9FD62</t>
  </si>
  <si>
    <t>Z102F9FD8D</t>
  </si>
  <si>
    <t>ZE92FA18AA</t>
  </si>
  <si>
    <t>ZC82FA72CC</t>
  </si>
  <si>
    <t>Z1B2FA733B</t>
  </si>
  <si>
    <t>ZCC2FA7DAE</t>
  </si>
  <si>
    <t>Z702FA7E60</t>
  </si>
  <si>
    <t>Z692FA7F6E</t>
  </si>
  <si>
    <t>ZC82FB573F</t>
  </si>
  <si>
    <t>Z772FB5AE8</t>
  </si>
  <si>
    <t>Z422FB74D2</t>
  </si>
  <si>
    <t>Z932FB770B</t>
  </si>
  <si>
    <t>Z392FB774C</t>
  </si>
  <si>
    <t>Z1D2FBFEE6</t>
  </si>
  <si>
    <t>Z472FC0260</t>
  </si>
  <si>
    <t>ZC22FC032C</t>
  </si>
  <si>
    <t>Z302FC0405</t>
  </si>
  <si>
    <t>Z4F2FC4D16</t>
  </si>
  <si>
    <t>ZFA2FC820A</t>
  </si>
  <si>
    <t>Z972FCB6C6</t>
  </si>
  <si>
    <t>Z0A2FCB702</t>
  </si>
  <si>
    <t>ZA92FCB9AA</t>
  </si>
  <si>
    <t>Z7C2FCBD39</t>
  </si>
  <si>
    <t>ZD12FD267E</t>
  </si>
  <si>
    <t>Z802FDF035</t>
  </si>
  <si>
    <t>ZF92FE1C96</t>
  </si>
  <si>
    <t>Z1A2FE1F3B</t>
  </si>
  <si>
    <t>ZC22FE640B</t>
  </si>
  <si>
    <t>ZCE2FE664C</t>
  </si>
  <si>
    <t>Z702FE686A</t>
  </si>
  <si>
    <t>ZE52FE706B</t>
  </si>
  <si>
    <t>ZCE2FEBF85</t>
  </si>
  <si>
    <t>ZEF2FF3444</t>
  </si>
  <si>
    <t>ZDE2FFD65D</t>
  </si>
  <si>
    <t>ZCB3003736</t>
  </si>
  <si>
    <t>Z6B30037CF</t>
  </si>
  <si>
    <t>Z9D300378F</t>
  </si>
  <si>
    <t>Z823003820</t>
  </si>
  <si>
    <t>ZDB3003895</t>
  </si>
  <si>
    <t>ZCA30038E7</t>
  </si>
  <si>
    <t>ZC03003926</t>
  </si>
  <si>
    <t>ZAC30039A4</t>
  </si>
  <si>
    <t>Z5A3003B12</t>
  </si>
  <si>
    <t>Z213003B65</t>
  </si>
  <si>
    <t>Z6F3003BD4</t>
  </si>
  <si>
    <t>Z2C300472F</t>
  </si>
  <si>
    <t>ZC730047C8</t>
  </si>
  <si>
    <t>ZA53004967</t>
  </si>
  <si>
    <t>ZA23004993</t>
  </si>
  <si>
    <t>ZAA30049C5</t>
  </si>
  <si>
    <t>ZDA30049F6</t>
  </si>
  <si>
    <t>ZDE3004A0F</t>
  </si>
  <si>
    <t>Z3B3004A3F</t>
  </si>
  <si>
    <t>ZAD3004C8A</t>
  </si>
  <si>
    <t>Z423004E18</t>
  </si>
  <si>
    <t>ZE73005163</t>
  </si>
  <si>
    <t>ZDE3008EB1</t>
  </si>
  <si>
    <t>Z8B300A180</t>
  </si>
  <si>
    <t>CHIURLO SRL</t>
  </si>
  <si>
    <t>C+C DI OSANNA FRANCESCO</t>
  </si>
  <si>
    <t>AON - AIG EUROPE</t>
  </si>
  <si>
    <t>AVV. CONCETTA LEUZZI</t>
  </si>
  <si>
    <t>EXPERT ZANETTI</t>
  </si>
  <si>
    <t>PADANA SERVICE</t>
  </si>
  <si>
    <t>NET4MARKET</t>
  </si>
  <si>
    <t>ARCA SOCIETA' COOPERATIVA SOCIALE</t>
  </si>
  <si>
    <t>COPAS</t>
  </si>
  <si>
    <t>HDOMICILIO</t>
  </si>
  <si>
    <t>POLISMEDICA</t>
  </si>
  <si>
    <t xml:space="preserve">NEH ITALIA </t>
  </si>
  <si>
    <t>AZ AGRICOLA DANIELA</t>
  </si>
  <si>
    <t xml:space="preserve">NETKTA </t>
  </si>
  <si>
    <t>OIKOS PROGETTI</t>
  </si>
  <si>
    <t>OFFICE SOLUTION SRL</t>
  </si>
  <si>
    <t>FANTAMBIENTE SAS</t>
  </si>
  <si>
    <t>NEW MEDICAL SERVICE SRL</t>
  </si>
  <si>
    <t>M.HYDRO TERMOIDRAULICA</t>
  </si>
  <si>
    <t>NEKTA SERVIZI</t>
  </si>
  <si>
    <t>DOTT.SSA ELISABETTA GAMBA</t>
  </si>
  <si>
    <t>FERRAMENTA FRATTOLIN</t>
  </si>
  <si>
    <t>SISTEMI PORDENONE UDINE VICENZA</t>
  </si>
  <si>
    <t>TERRAVERDE DI DEL PUP ANTONIO</t>
  </si>
  <si>
    <t>TINTORIA DAMIANI</t>
  </si>
  <si>
    <t>BARISON EMANUELE</t>
  </si>
  <si>
    <t>AUTOGAS OROBICA</t>
  </si>
  <si>
    <t>AON - GENERALI ITALIA</t>
  </si>
  <si>
    <t>JET PUBBLICITA'</t>
  </si>
  <si>
    <t>PAOLA CAIOZZO</t>
  </si>
  <si>
    <t>ENI</t>
  </si>
  <si>
    <t>AFFIDAMENTO DIRETTO (Richiesta preventivi)</t>
  </si>
  <si>
    <t>23.07</t>
  </si>
  <si>
    <t>24.07</t>
  </si>
  <si>
    <t>27.07</t>
  </si>
  <si>
    <t>28.07</t>
  </si>
  <si>
    <t>29.07</t>
  </si>
  <si>
    <t>30.07</t>
  </si>
  <si>
    <t>31.07</t>
  </si>
  <si>
    <t>04.08</t>
  </si>
  <si>
    <t>12.08</t>
  </si>
  <si>
    <t>13.08</t>
  </si>
  <si>
    <t>17.08</t>
  </si>
  <si>
    <t>21.08</t>
  </si>
  <si>
    <t>24.08</t>
  </si>
  <si>
    <t>25.08</t>
  </si>
  <si>
    <t>01.09</t>
  </si>
  <si>
    <t>03.09</t>
  </si>
  <si>
    <t>14.09</t>
  </si>
  <si>
    <t>21.09</t>
  </si>
  <si>
    <t>29.09</t>
  </si>
  <si>
    <t>30.09</t>
  </si>
  <si>
    <t>07.10</t>
  </si>
  <si>
    <t>13.10</t>
  </si>
  <si>
    <t>19.10</t>
  </si>
  <si>
    <t>02.11</t>
  </si>
  <si>
    <t>09.11</t>
  </si>
  <si>
    <t>10.11</t>
  </si>
  <si>
    <t>12.11</t>
  </si>
  <si>
    <t>17.11</t>
  </si>
  <si>
    <t>24.11</t>
  </si>
  <si>
    <t>01.12</t>
  </si>
  <si>
    <t>02.12</t>
  </si>
  <si>
    <t>03.12</t>
  </si>
  <si>
    <t>03.13</t>
  </si>
  <si>
    <t>07.12</t>
  </si>
  <si>
    <t>09.12</t>
  </si>
  <si>
    <t>15.12</t>
  </si>
  <si>
    <t>22.12</t>
  </si>
  <si>
    <t>23.12</t>
  </si>
  <si>
    <t>28.12</t>
  </si>
  <si>
    <t>29.12</t>
  </si>
  <si>
    <t>Fornitura olio lubrificante</t>
  </si>
  <si>
    <t>Stampa lettera + modulo verde San Quirino</t>
  </si>
  <si>
    <t>Servizio di pulizia/sanificazione Gattile di Pordenone</t>
  </si>
  <si>
    <t>Formazione obbligatoria dipendenti</t>
  </si>
  <si>
    <t>Premio polizza D&amp;O</t>
  </si>
  <si>
    <t>Premio polizze varie</t>
  </si>
  <si>
    <t>Riparazione mezzo</t>
  </si>
  <si>
    <t>Fornitura minuterie attrezzature verde</t>
  </si>
  <si>
    <t>Fornitura ricambi attrezzature verde</t>
  </si>
  <si>
    <t>Lavaggio contenitori NAPO</t>
  </si>
  <si>
    <t>Manutenzione straordinaria stazione meteo discarica</t>
  </si>
  <si>
    <t>Incarico legale (diritto amministrativo)</t>
  </si>
  <si>
    <t>Distribuzione buste comune San Quirino</t>
  </si>
  <si>
    <t>Fornitura cellulari aziendali</t>
  </si>
  <si>
    <t>Lavaggio bidoncini umido/vetro RIP e PRT</t>
  </si>
  <si>
    <t>Affidamento fornitura contenitori e cassonetti</t>
  </si>
  <si>
    <t>Raccolta PaP sfalci e ramaglie CRDS e RIP (proroga tecnica 01.07 - 31.08)</t>
  </si>
  <si>
    <t>Raccolta cartone UND PN, CRDS e MRVC (proroga tecnica 01.07 - 31.08)</t>
  </si>
  <si>
    <t>Servizio clean shuttle PN (proroga tecnica 01.07 - 31.08)</t>
  </si>
  <si>
    <t>Servizio clean shuttle CRDS (proroga tecnica 01.07 - 31.08)</t>
  </si>
  <si>
    <t>Servizio gestione Ecocentri (proroga tecnica 01.07 - 31.08)</t>
  </si>
  <si>
    <t>Rinnovo autorizzazione motorizzazione (garanzia finanziaria)</t>
  </si>
  <si>
    <t>Manutenzione dei sollevatori dell’officina</t>
  </si>
  <si>
    <t>Fornitura sacchetti in Polietilene</t>
  </si>
  <si>
    <t>Abbattimenti/potature via Oberdan, via Mazzini, via Pola, via Nuova di Corva</t>
  </si>
  <si>
    <t>Rinnovo piattaforma Albo fornitori e-procurement NET4MARKET</t>
  </si>
  <si>
    <t>Esecuzione attività di manutenzione verde pubblico (segnalazioni)</t>
  </si>
  <si>
    <t>Collegamento nuovo accesso base</t>
  </si>
  <si>
    <t>Sostituzione batterie gruppo server</t>
  </si>
  <si>
    <t>Prove di stabilità tiglio via Mazzini</t>
  </si>
  <si>
    <t>Intervento sostituzione maniglione antipanico sede</t>
  </si>
  <si>
    <t>Fornitura materiale informatico</t>
  </si>
  <si>
    <t>Servizi informatici distribuzione kit nuova RD Comune San Quirino</t>
  </si>
  <si>
    <t>Servizio di consegna KIT "casa per casa" per nuova raccolta differenziata comune San Quirino</t>
  </si>
  <si>
    <t>Abbattimento piante</t>
  </si>
  <si>
    <t>Posizionamento contenitori vetro e umido San Quirino</t>
  </si>
  <si>
    <t>Servizio tamponi COVID</t>
  </si>
  <si>
    <t>Sfalcio e raccolta parcheggio Fiera viale Treviso</t>
  </si>
  <si>
    <t>Fornitura 5000 borracce termiche</t>
  </si>
  <si>
    <t>Rimozione abbandonati su cassonetto plastica via Revedole</t>
  </si>
  <si>
    <t>Pulizia/sgombero/sfalcio deposito Giordani</t>
  </si>
  <si>
    <t>Regolazione premi 2019</t>
  </si>
  <si>
    <t>Supporto tecnico elaborazione nuovi disciplinari tecnici e schede tecniche contratti</t>
  </si>
  <si>
    <t>Somministrazione magazzinere manutentore liv 4b</t>
  </si>
  <si>
    <t>Somministrazione 2 addetti centralino livello 1B comune San Quirino</t>
  </si>
  <si>
    <t>Raccolta rifiuti abbandonati PN - amianto</t>
  </si>
  <si>
    <t>Pulizie fosse settiche Parco San Valentino e Parco Galvani</t>
  </si>
  <si>
    <t>Riparazione parabrezza Piaggio</t>
  </si>
  <si>
    <t>Cleaning shuttle PN luglio agosto</t>
  </si>
  <si>
    <t>Movimentazione rifiuti Ecocentri</t>
  </si>
  <si>
    <t>Affissione locandine e manifesti San Quirino</t>
  </si>
  <si>
    <t>Distribuzione OVISTOP colombi</t>
  </si>
  <si>
    <t>Sanificazione + smontaggio + deposito bidoni rotti (capannone GEA)</t>
  </si>
  <si>
    <t>Pulizia e sistemazione magazzino c/o Gea (capannone GEA)</t>
  </si>
  <si>
    <t>Assistenza stragiudiziale</t>
  </si>
  <si>
    <t>Fornitura prodotti sanificazione e per impianto idrico</t>
  </si>
  <si>
    <t>Fornitura 20.000 sacchetti gialli HDPE San Quirino</t>
  </si>
  <si>
    <t>Assistenza consulenza ambientale</t>
  </si>
  <si>
    <t>PaP sfalci e ramaglie CRDS e RIP (pror. Tecnica 01.09-31.10)</t>
  </si>
  <si>
    <t>Cartone UND (pror. Tecnica 01.09-31.10)</t>
  </si>
  <si>
    <t>Cleaning shuttle PN (pror. Tecnica 01.09-31.10)</t>
  </si>
  <si>
    <t>Cleaning shuttle CRDS (pror. Tecnica 01.09-31.10)</t>
  </si>
  <si>
    <t>Cleaning shuttle PN - pronto intervento (pror. Tecnica 01.09-31.10)</t>
  </si>
  <si>
    <t>Gestione Ecocentri (pror. Tecnica 01.09-31.10)</t>
  </si>
  <si>
    <t>Prove di stabilità e consolidamento</t>
  </si>
  <si>
    <t>Formazione lavoratori GEA - sicurezza</t>
  </si>
  <si>
    <t>Trasporto e smaltimento amianto abbandonato via Santorini</t>
  </si>
  <si>
    <t>Fornitura piante in vaso e piantumazione</t>
  </si>
  <si>
    <t>Formazione PLE</t>
  </si>
  <si>
    <t>Corso conduzione carrelli elevatori</t>
  </si>
  <si>
    <t>Fornitura buste commerciali</t>
  </si>
  <si>
    <t>Fornitura cassonetti/contenitori</t>
  </si>
  <si>
    <t>BIOX PER MGB 360L SPORTELLO C/SERRATURA</t>
  </si>
  <si>
    <t>Allestimento fioriere municipio PN</t>
  </si>
  <si>
    <t>Incarico RSPP esterno</t>
  </si>
  <si>
    <t>Fornitura batteria soffiatore</t>
  </si>
  <si>
    <t>Abbatimento carpino malato + varie</t>
  </si>
  <si>
    <t>Incarico professionale adeguamento/riorganizzazione spazi uffici</t>
  </si>
  <si>
    <t>Esami ematici e ematochimici</t>
  </si>
  <si>
    <t>Distribuzione attrezzatture RD San Quirino (straordinario)</t>
  </si>
  <si>
    <t>Sanificazione con ozono camion+spogliatoi+ufficio officina</t>
  </si>
  <si>
    <t>Sistemazione contenitori Magazzino comunale CRDS</t>
  </si>
  <si>
    <t>Pulizia+sanificazione ufficio Parco Galvani</t>
  </si>
  <si>
    <t>Manutenzione aiuole comunali</t>
  </si>
  <si>
    <t>Carichi rifiuto da spazzamento stradale Ecocentro</t>
  </si>
  <si>
    <t>Distribuzione compost CdR comunali + deposito via Spezzadure + 2° consegna sacchi</t>
  </si>
  <si>
    <t>Ricerca e somministrazione n. 3 autisti raccoglitori</t>
  </si>
  <si>
    <t>Fornitura risme carta</t>
  </si>
  <si>
    <t>Ritiro ingombranti scuola Pordenone</t>
  </si>
  <si>
    <t>Affiancamento OIKOS Progetti prosecuzione studio su possibili innovazioni sistemi di raccolta rifiuti urbani comune di Pn</t>
  </si>
  <si>
    <t>Analisi e supporto valutazione implicazioni partecipazione GEA Progetto Impresa Circolare per realizzazione-gestione impianto biomasse</t>
  </si>
  <si>
    <t>Valutazioni innovazioni sistemi di raccolta rifiuti urbani comune PN</t>
  </si>
  <si>
    <t>Servizio lavaggio bidoni via Savio e trasferimento in viale Treviso PN, RIP, PRT</t>
  </si>
  <si>
    <t>Monitoraggio colonie feline</t>
  </si>
  <si>
    <t>Sostituzione segnalatore ottico acustico impianto pompe antincendio</t>
  </si>
  <si>
    <t>Pacchetto ore</t>
  </si>
  <si>
    <t>Webrot + DNS PROTECTION Licenze</t>
  </si>
  <si>
    <t>Espansione memoria 8 gb per Apple</t>
  </si>
  <si>
    <t>Riparazione impianto elettrico (danneggiamento per collisione con mezzo opeativo)</t>
  </si>
  <si>
    <t>Rimozione rifiuti abbandonati via Chiavornicco</t>
  </si>
  <si>
    <t>Rimozione rifiuti amianto via Peruzza-Bronx</t>
  </si>
  <si>
    <t>Arredo rotatoria via Castelfranco-via Consorziale</t>
  </si>
  <si>
    <t>Bonifica olivia contaminata</t>
  </si>
  <si>
    <t>Analisi delle acque di scarico CdR</t>
  </si>
  <si>
    <t>Manutenzione compressori</t>
  </si>
  <si>
    <t>Trasporto e smaltimento amianto abbandonato Cordenons piazzola ecologica</t>
  </si>
  <si>
    <t>Campagna RAEE</t>
  </si>
  <si>
    <t>Fornitura mascherine chirurgiche e FFP2</t>
  </si>
  <si>
    <t>PaP sfalci e ramaglie CRDS e RIP (pror. Tecnica 01.11-31.12)</t>
  </si>
  <si>
    <t>Cartone UND (pror. Tecnica 01.11-31.12)</t>
  </si>
  <si>
    <t>Cleaning shuttle PN (pror. Tecnica 01.11-31.12)</t>
  </si>
  <si>
    <t>Cleaning shuttle CRDS (pror. Tecnica 01.11-31.12)</t>
  </si>
  <si>
    <t>Cleaning shuttle PN - pronto intervento (pror. Tecnica 01.11-31.12)</t>
  </si>
  <si>
    <t>Gestione Ecocentri (pror. Tecnica 01.11-31.12)</t>
  </si>
  <si>
    <t>Sfalci cigli stradali PN braccio meccanico (aggiuntivo gara CIG 828007884)</t>
  </si>
  <si>
    <t>Sfalcio tappeti erbosi comune PN (aggiuntivo gara CIG 824486342F)</t>
  </si>
  <si>
    <t>Fornitura chiavi piane cifrate - MOD. SUDHAUS</t>
  </si>
  <si>
    <t>Servizio pulizie a chiamata</t>
  </si>
  <si>
    <t>Rimozione cartongesso abbandonato comune Pordenone</t>
  </si>
  <si>
    <t>Servizio campagna informativa Prata di Pordenone (spacchettamento multimateriale)</t>
  </si>
  <si>
    <t>Sostituzione pompa acque scarico bagni parco San Valentino</t>
  </si>
  <si>
    <t>Spazzamento/trasporto CER 200303</t>
  </si>
  <si>
    <t>Raccolta rifiuti ingombranti</t>
  </si>
  <si>
    <t>Canone manutenzione R3 GIS</t>
  </si>
  <si>
    <t>Collaborazione tecnica impianto fotovoltaico discarica</t>
  </si>
  <si>
    <t>Fornitura cassonetti/contenitori Prata di Pordenone</t>
  </si>
  <si>
    <t>Ritiro rifiuti da sede GEA</t>
  </si>
  <si>
    <t>Ritiro rifiuti da magazzino comunale Pordenone</t>
  </si>
  <si>
    <t>Intervento 20.11.20 mancanza pressione gas sede</t>
  </si>
  <si>
    <t>Fornitura lucchetti parchi</t>
  </si>
  <si>
    <t>Apertura/chiusura parchi 2021 e discarica</t>
  </si>
  <si>
    <t>Lavaggio olivie PN</t>
  </si>
  <si>
    <t>Ripristino viabilità esterna discarica Vallenoncello a seguito esondazione Meduna</t>
  </si>
  <si>
    <t>Manutenzione straordinaria verde discarica Vallenoncello a seguito esondazione Meduna</t>
  </si>
  <si>
    <t>Proroga iscrizione mezzi DW885MS + AJH446 - Inserimento spazzatrice a nolo ACX321</t>
  </si>
  <si>
    <t>Rimoziona amianto abbandonato comune di Pordenone</t>
  </si>
  <si>
    <t>Fornitura adesivi carta e plastica/metalli</t>
  </si>
  <si>
    <t>Canone di aggiornamento software SISTEMI 2021</t>
  </si>
  <si>
    <t>Servizi telematici SISTEMI</t>
  </si>
  <si>
    <t>Carta servizi SISTEMI</t>
  </si>
  <si>
    <t>Regolazione premi RCT/RCO</t>
  </si>
  <si>
    <t>Lavaggio/disinfezione DPI antitaglio</t>
  </si>
  <si>
    <t>Noleggio piattaforma aerea gen-mar 2021 e dic 2021</t>
  </si>
  <si>
    <t>Ripristino impianto elettrico c/o discarica Vallenoncello e verifiche</t>
  </si>
  <si>
    <t>Spurgo piezometri c/o discarica Vallenoncello</t>
  </si>
  <si>
    <t>Fornitura pezzi di ricambio olivie</t>
  </si>
  <si>
    <t>Smaltimento filtri olio officina e CdR</t>
  </si>
  <si>
    <t>Pulizia servizi igienici Parchi PN</t>
  </si>
  <si>
    <t>Piantumazioni alberi e abbattimento</t>
  </si>
  <si>
    <t>Sistemazione viale pedonale parco San Valentino</t>
  </si>
  <si>
    <t>Potature via Vallenoncello, via Buozzi, via Dogana</t>
  </si>
  <si>
    <t>Consulenza discarica</t>
  </si>
  <si>
    <t>Disegno QUASAR borracce</t>
  </si>
  <si>
    <t>Stampa incellophanatura calendari 2021</t>
  </si>
  <si>
    <t>Lavori cantiere via Buosi PN</t>
  </si>
  <si>
    <t>Fornitura GPL per serbatoio c/o sede aziendale (2021)</t>
  </si>
  <si>
    <t>Premio polizza montaggio tablet CdR</t>
  </si>
  <si>
    <t>Premio polizza tutela giudiziaria + regolazione 2019</t>
  </si>
  <si>
    <t>Distribuzione Ecocalendari 2021</t>
  </si>
  <si>
    <t>Revisione job-description e ridisegno processi chiave</t>
  </si>
  <si>
    <t>Servizio postalizzazione Prata di Pordenone</t>
  </si>
  <si>
    <t>Rinvenimento amianto cassone discarica</t>
  </si>
  <si>
    <t>Sistemazione percorsi discarica Vallenoncello (interv. Vecchio)</t>
  </si>
  <si>
    <t>Fornitura carburanti per autotrazione 2021</t>
  </si>
  <si>
    <t>Raccolta ingombranti 2021</t>
  </si>
  <si>
    <t>Materiale cancelleria 2021</t>
  </si>
  <si>
    <t>Ricambi e materiali di consumo 2021</t>
  </si>
  <si>
    <t>Amministrazione del personale 2021</t>
  </si>
  <si>
    <t>Olio lubrificante 2021</t>
  </si>
  <si>
    <t>Percolato discariche Vallenoncello 2021 (4 mesi)</t>
  </si>
  <si>
    <t>Spazzamento stradale CdR 2021 (6 mesi)</t>
  </si>
  <si>
    <t>Servizio raccolta mercati bacino GEA</t>
  </si>
  <si>
    <t>Vigilanza sede GEA (01.01.2021 - 31.03.2021)</t>
  </si>
  <si>
    <t>Rinvenimento cartongesso via Ungaresca PN</t>
  </si>
  <si>
    <t>1, CVA; 2. FVG servizi; 3. COOP NONCELLO; 4. KARPOS.</t>
  </si>
  <si>
    <t>1. CVA; 2. FVG servizi; 3. COOP NONCELLO.</t>
  </si>
  <si>
    <t>1. IL GIARDINO DI DE PRA.</t>
  </si>
  <si>
    <t>1. IL GIARDINO DI DE PRA; 2. VIVAI TOFFOLI; 3. TREVISAN.</t>
  </si>
  <si>
    <t>1. CHELAB; NUOVA TECNOGEST; 3. INNOVAZIONE CHIMICA SRL.</t>
  </si>
  <si>
    <t>1. NUOVA TECNOGEST.</t>
  </si>
  <si>
    <t>1. VIVAI TOFFOLI; 2. VIVAI TREVISAN; 3. VIVAI D'ANDREIS; 4. IL GIARDINO.</t>
  </si>
  <si>
    <t>1. VIVAI TOFFOLI; 2. VIVAI TREVISAN; 3. VIVAI D'ANDREIS.</t>
  </si>
  <si>
    <t>1. KARPOS; 2. COOP NONCELLO; 3. OLTRE LA SORGENTE; 4. CIF&amp;ZAF.</t>
  </si>
  <si>
    <t>1. TREVISAN; 2. IL GIARDINO DI DE PRA; 3. ARBOTECH.</t>
  </si>
  <si>
    <t>1. TREVISAN.</t>
  </si>
  <si>
    <t>1. NATUR WORLD; 2. LADY PLASTIK; 3. MATTIUSSI.</t>
  </si>
  <si>
    <t>1. LADY PLASTIK; 2. NATUR WORLD</t>
  </si>
  <si>
    <t>1. SARTORI AMBIENTE; 2. JCOPLASTIC; 3. LADY PLASTIK; 4. MATTIUSSI ECOLOGIA.</t>
  </si>
  <si>
    <t>1. SME; 2. EXPERT ZANETTI; 3. UNIEURO.</t>
  </si>
  <si>
    <t xml:space="preserve"> 1. FVG SERVIZI; 2. ARTCO; 3. IDEALSERVICE.</t>
  </si>
  <si>
    <t xml:space="preserve"> 1. FVG SERVIZI.</t>
  </si>
  <si>
    <t>2021/LT/U/2</t>
  </si>
  <si>
    <t>2021/LT/U/5</t>
  </si>
  <si>
    <t>2021/LT/U/6</t>
  </si>
  <si>
    <t>2021/LT/U/7</t>
  </si>
  <si>
    <t>2021/LT/U/8</t>
  </si>
  <si>
    <t>2021/LT/U/9</t>
  </si>
  <si>
    <t>2021/LT/U/13</t>
  </si>
  <si>
    <t>2021/LT/U/14</t>
  </si>
  <si>
    <t>2021/LT/U/15</t>
  </si>
  <si>
    <t>2021/LT/U/16</t>
  </si>
  <si>
    <t>2021/LT/U/23</t>
  </si>
  <si>
    <t>2021/LT/U/22</t>
  </si>
  <si>
    <t>2021/LT/U/27</t>
  </si>
  <si>
    <t>2021/LT/U/28</t>
  </si>
  <si>
    <t>2021/LT/U/29</t>
  </si>
  <si>
    <t>2021/LT/U/30</t>
  </si>
  <si>
    <t>2021/LT/U/31</t>
  </si>
  <si>
    <t>2021/LT/U/32</t>
  </si>
  <si>
    <t>2021/LT/U/33</t>
  </si>
  <si>
    <t>2021/LT/U/34</t>
  </si>
  <si>
    <t>2021/LT/U/35</t>
  </si>
  <si>
    <t>2021/LT/U/36</t>
  </si>
  <si>
    <t>2021/LT/U/37</t>
  </si>
  <si>
    <t>2021/LT/U/39</t>
  </si>
  <si>
    <t>2021/LT/U/41</t>
  </si>
  <si>
    <t>2021/LT/U/42</t>
  </si>
  <si>
    <t>2021/LT/U/43</t>
  </si>
  <si>
    <t>2021/LT/U/44</t>
  </si>
  <si>
    <t>2021/LT/U/45</t>
  </si>
  <si>
    <t>2021/LT/U/52</t>
  </si>
  <si>
    <t>2021/LT/U/53</t>
  </si>
  <si>
    <t>2021/LT/U/55</t>
  </si>
  <si>
    <t>2021/LT/U/56</t>
  </si>
  <si>
    <t>2021/LT/U/57</t>
  </si>
  <si>
    <t>2021/LT/U/58</t>
  </si>
  <si>
    <t>2021/LT/U/59</t>
  </si>
  <si>
    <t>2021/LT/U/60</t>
  </si>
  <si>
    <t>2021/LT/U/61</t>
  </si>
  <si>
    <t>2021/LT/U/65</t>
  </si>
  <si>
    <t>2021/LT/U/68</t>
  </si>
  <si>
    <t>2021/LT/U/69</t>
  </si>
  <si>
    <t>2021/LT/U/74</t>
  </si>
  <si>
    <t>2021/LT/U/75</t>
  </si>
  <si>
    <t>2021/LT/U/77</t>
  </si>
  <si>
    <t>2021/LT/U/78</t>
  </si>
  <si>
    <t>2021/LT/U/81</t>
  </si>
  <si>
    <t>2021/LT/U/83</t>
  </si>
  <si>
    <t>2021/LT/U/84</t>
  </si>
  <si>
    <t>2021/LT/U/85</t>
  </si>
  <si>
    <t>2021/LT/U/86</t>
  </si>
  <si>
    <t>2021/LT/U/89</t>
  </si>
  <si>
    <t>2021/LT/U/90</t>
  </si>
  <si>
    <t>2021/LT/U/91</t>
  </si>
  <si>
    <t>2021/LT/U/93</t>
  </si>
  <si>
    <t>2021/LT/U/94</t>
  </si>
  <si>
    <t>2021/LT/U/96</t>
  </si>
  <si>
    <t>2021/LT/U/98</t>
  </si>
  <si>
    <t>2021/LT/U/99</t>
  </si>
  <si>
    <t>2021/LT/U/100</t>
  </si>
  <si>
    <t>2021/LT/U/101</t>
  </si>
  <si>
    <t>2021/LT/U/102</t>
  </si>
  <si>
    <t>2021/LT/U/103</t>
  </si>
  <si>
    <t>2021/LT/U/104</t>
  </si>
  <si>
    <t>2021/LT/U/105</t>
  </si>
  <si>
    <t>2021/LT/U/109</t>
  </si>
  <si>
    <t>2021/LT/U/111</t>
  </si>
  <si>
    <t>2021/LT/U/112</t>
  </si>
  <si>
    <t>2021/LT/U/113</t>
  </si>
  <si>
    <t>2021/LT/U/115</t>
  </si>
  <si>
    <t>2021/LT/U/116</t>
  </si>
  <si>
    <t>2021/LT/U/117</t>
  </si>
  <si>
    <t>2021/LT/U/118</t>
  </si>
  <si>
    <t>2021/LT/U/119</t>
  </si>
  <si>
    <t>2021/LT/U/120</t>
  </si>
  <si>
    <t>2021/LT/U/121</t>
  </si>
  <si>
    <t>2021/LT/U/122</t>
  </si>
  <si>
    <t>2021/LT/U/123</t>
  </si>
  <si>
    <t>2021/LT/U/127</t>
  </si>
  <si>
    <t>2021/LT/U/131</t>
  </si>
  <si>
    <t>2021/LT/U/132</t>
  </si>
  <si>
    <t>2021/LT/U/133</t>
  </si>
  <si>
    <t>2021/LT/U/135</t>
  </si>
  <si>
    <t>2021/LT/U/136</t>
  </si>
  <si>
    <t>2021/LT/U/141</t>
  </si>
  <si>
    <t>2021/LT/U/142</t>
  </si>
  <si>
    <t>2021/LT/U/143</t>
  </si>
  <si>
    <t>2021/LT/U/144</t>
  </si>
  <si>
    <t>2021/LT/U/145</t>
  </si>
  <si>
    <t>2021/LT/U/156</t>
  </si>
  <si>
    <t>2021/LT/U/157</t>
  </si>
  <si>
    <t>2021/LT/U/158</t>
  </si>
  <si>
    <t>2021/LT/U/159</t>
  </si>
  <si>
    <t>2021/LT/U/168</t>
  </si>
  <si>
    <t>2021/LT/U/169</t>
  </si>
  <si>
    <t>2021/LT/U/175</t>
  </si>
  <si>
    <t>2021/LT/U/181</t>
  </si>
  <si>
    <t>2021/LT/U/182</t>
  </si>
  <si>
    <t>2021/LT/U/183</t>
  </si>
  <si>
    <t>2021/LT/U/184</t>
  </si>
  <si>
    <t>2021/LT/U/185</t>
  </si>
  <si>
    <t>2021/LT/U/186</t>
  </si>
  <si>
    <t>2021/LT/U/201</t>
  </si>
  <si>
    <t>2021/LT/U/203</t>
  </si>
  <si>
    <t>2021/LT/U/204</t>
  </si>
  <si>
    <t>2021/LT/U/205</t>
  </si>
  <si>
    <t>2021/LT/U/206</t>
  </si>
  <si>
    <t>2021/LT/U/207</t>
  </si>
  <si>
    <t>2021/LT/U/210</t>
  </si>
  <si>
    <t>2021/LT/U/211</t>
  </si>
  <si>
    <t>2021/LT/U/217</t>
  </si>
  <si>
    <t>2021/LT/U/230</t>
  </si>
  <si>
    <t>2021/LT/U/234</t>
  </si>
  <si>
    <t>2021/LT/U/237</t>
  </si>
  <si>
    <t>2021/LT/U/238</t>
  </si>
  <si>
    <t>2021/LT/U/240</t>
  </si>
  <si>
    <t>2021/LT/U/241</t>
  </si>
  <si>
    <t>2021/LT/U/242</t>
  </si>
  <si>
    <t>2021/LT/U/243</t>
  </si>
  <si>
    <t>2021/LT/U/244</t>
  </si>
  <si>
    <t>2021/LT/U/245</t>
  </si>
  <si>
    <t>2021/LT/U/252</t>
  </si>
  <si>
    <t>2021/LT/U/253</t>
  </si>
  <si>
    <t>2021/LT/U/254</t>
  </si>
  <si>
    <t>2021/LT/U/264</t>
  </si>
  <si>
    <t>2021/LT/U/265</t>
  </si>
  <si>
    <t>2021/LT/U/266</t>
  </si>
  <si>
    <t>2021/LT/U/270</t>
  </si>
  <si>
    <t>2021/LT/U/271</t>
  </si>
  <si>
    <t>2021/LT/U/272</t>
  </si>
  <si>
    <t>2021/LT/U/273</t>
  </si>
  <si>
    <t>2021/LT/U/283</t>
  </si>
  <si>
    <t>2021/LT/U/285</t>
  </si>
  <si>
    <t>2021/LT/U/286</t>
  </si>
  <si>
    <t>2021/LT/U/287</t>
  </si>
  <si>
    <t>2021/LT/U/288</t>
  </si>
  <si>
    <t>2021/LT/U/289</t>
  </si>
  <si>
    <t>2021/LT/U/292</t>
  </si>
  <si>
    <t>2021/LT/U/297</t>
  </si>
  <si>
    <t>2021/LT/U/299</t>
  </si>
  <si>
    <t>2021/LT/U/300</t>
  </si>
  <si>
    <t>2021/LT/U/301</t>
  </si>
  <si>
    <t>2021/LT/U/302</t>
  </si>
  <si>
    <t>2021/LT/U/303</t>
  </si>
  <si>
    <t>2021/LT/U/310</t>
  </si>
  <si>
    <t>2021/LT/U/313</t>
  </si>
  <si>
    <t>2021/LT/U/314</t>
  </si>
  <si>
    <t>2021/LT/U/318</t>
  </si>
  <si>
    <t>2021/LT/U/321</t>
  </si>
  <si>
    <t>2021/LT/U/322</t>
  </si>
  <si>
    <t>2021/LT/U/323</t>
  </si>
  <si>
    <t>2021/LT/U/324</t>
  </si>
  <si>
    <t>2021/LT/U/325</t>
  </si>
  <si>
    <t>2021/LT/U/330</t>
  </si>
  <si>
    <t>2021/LT/U/332</t>
  </si>
  <si>
    <t>2021/LT/U/336</t>
  </si>
  <si>
    <t>2021/LT/U/340</t>
  </si>
  <si>
    <t>2021/LT/U/341</t>
  </si>
  <si>
    <t>2021/LT/U/342</t>
  </si>
  <si>
    <t>2021/LT/U/343</t>
  </si>
  <si>
    <t>2021/LT/U/344</t>
  </si>
  <si>
    <t>2021/LT/U/345</t>
  </si>
  <si>
    <t>2021/LT/U/346</t>
  </si>
  <si>
    <t>2021/LT/U/350</t>
  </si>
  <si>
    <t>2021/LT/U/351</t>
  </si>
  <si>
    <t>2021/LT/U/352</t>
  </si>
  <si>
    <t>2021/LT/U/356</t>
  </si>
  <si>
    <t>2021/LT/U/357</t>
  </si>
  <si>
    <t>2021/LT/U/359</t>
  </si>
  <si>
    <t>2021/LT/U/363</t>
  </si>
  <si>
    <t>2021/LT/U/364</t>
  </si>
  <si>
    <t>2021/LT/U/361</t>
  </si>
  <si>
    <t>2021/LT/U/378</t>
  </si>
  <si>
    <t>2021/LT/U/379</t>
  </si>
  <si>
    <t>2021/LT/U/380</t>
  </si>
  <si>
    <t>2021/LT/U/381</t>
  </si>
  <si>
    <t>2021/LT/U/366</t>
  </si>
  <si>
    <t>2021/LT/U/382</t>
  </si>
  <si>
    <t>2021/LT/U/383</t>
  </si>
  <si>
    <t>2021/LT/U/386</t>
  </si>
  <si>
    <t>2021/LT/U/390</t>
  </si>
  <si>
    <t>2021/LT/U/391</t>
  </si>
  <si>
    <t>2021/LT/U/395</t>
  </si>
  <si>
    <t>2021/LT/U/396</t>
  </si>
  <si>
    <t>2021/LT/U/397</t>
  </si>
  <si>
    <t>NCH ITALIA</t>
  </si>
  <si>
    <t>LATTONERIE SPAGNOL</t>
  </si>
  <si>
    <t>GOTTARDO GIOCHI</t>
  </si>
  <si>
    <t>AUTOFFICINA MASUTTI</t>
  </si>
  <si>
    <t>NEKTA</t>
  </si>
  <si>
    <t>STUDIO VERDE</t>
  </si>
  <si>
    <t>MATTIUSSI</t>
  </si>
  <si>
    <t>VITERIA 2000</t>
  </si>
  <si>
    <t>PUPULIN GROUP</t>
  </si>
  <si>
    <t>DA RE TERMOTECNICI</t>
  </si>
  <si>
    <t>FONDAZIONE OSF</t>
  </si>
  <si>
    <t>ING ELISA BAGOLIN</t>
  </si>
  <si>
    <t>FURLANETTO</t>
  </si>
  <si>
    <t>PROF. UMBERTO CORAZZA</t>
  </si>
  <si>
    <t>CEO MARIO</t>
  </si>
  <si>
    <t>SCARPIS</t>
  </si>
  <si>
    <t>GLI ELETTRICI</t>
  </si>
  <si>
    <t>PASI SRL</t>
  </si>
  <si>
    <t>GEONET</t>
  </si>
  <si>
    <t>JURICIUM AVVOCATI ASS.TI</t>
  </si>
  <si>
    <t>GETAS PETROGEO</t>
  </si>
  <si>
    <t>RE.TE</t>
  </si>
  <si>
    <t>DE NARDI</t>
  </si>
  <si>
    <t>FVG COOP</t>
  </si>
  <si>
    <t>RAGOGNA &amp; SARTORI</t>
  </si>
  <si>
    <t>DE LUCA SERVIZI</t>
  </si>
  <si>
    <t>VEDETTA 2 MONDIALPOL</t>
  </si>
  <si>
    <t>NARDER AUTOVEICOLI</t>
  </si>
  <si>
    <t>AZ AGR PAOLO MARTINUZZO</t>
  </si>
  <si>
    <t>AUTOSCUOLA CAGLIARI</t>
  </si>
  <si>
    <t>RETOKIL INITIAL</t>
  </si>
  <si>
    <t>PALMINO</t>
  </si>
  <si>
    <t>ADAMI MONTAGGI</t>
  </si>
  <si>
    <t>AEBI SHMIDT</t>
  </si>
  <si>
    <t>VIVAI TREVISAN</t>
  </si>
  <si>
    <t>VIASAT</t>
  </si>
  <si>
    <t>EGON</t>
  </si>
  <si>
    <t>AVV. LUCA ANDRETTA</t>
  </si>
  <si>
    <t>STUDIO POZZOLI</t>
  </si>
  <si>
    <t>DOTT BRUNO FRISON</t>
  </si>
  <si>
    <t>MOBIESPANS</t>
  </si>
  <si>
    <t>ZANETTI</t>
  </si>
  <si>
    <t>AFFDIAMENTO DIRETTO</t>
  </si>
  <si>
    <t>13.01</t>
  </si>
  <si>
    <t>19.01</t>
  </si>
  <si>
    <t>20.01</t>
  </si>
  <si>
    <t>28.01</t>
  </si>
  <si>
    <t>29.01</t>
  </si>
  <si>
    <t>01.02</t>
  </si>
  <si>
    <t>23.02</t>
  </si>
  <si>
    <t>25.02</t>
  </si>
  <si>
    <t>11.03</t>
  </si>
  <si>
    <t>12.03</t>
  </si>
  <si>
    <t>17.03</t>
  </si>
  <si>
    <t>19.03</t>
  </si>
  <si>
    <t>24.03</t>
  </si>
  <si>
    <t>07.04</t>
  </si>
  <si>
    <t>22.04</t>
  </si>
  <si>
    <t>Servizio GU Pordenone - mercoledì "scarico" secco residuo</t>
  </si>
  <si>
    <t>Sgombero rifiuti abitazione comune Montereale Valcellina</t>
  </si>
  <si>
    <t xml:space="preserve">Pulizia slimpark PN  </t>
  </si>
  <si>
    <t>Sostituzione bidoni umido MRVC</t>
  </si>
  <si>
    <t>Servizio di riassetto, pulizia e sistemazione bidoni rotti sede, discarica, v.le Treviso</t>
  </si>
  <si>
    <t>Affissione locandine Prata consegne manifesti RAEE</t>
  </si>
  <si>
    <t>Ritiro ramaglie UND</t>
  </si>
  <si>
    <t>Sistemazione Ecopiazzola di Roveredo</t>
  </si>
  <si>
    <t>Fornitura DPI anno 2021</t>
  </si>
  <si>
    <t>Fornitura ricambi attrezzature per manutenzione verde anno 2021</t>
  </si>
  <si>
    <t>Manutenzione automezzi anno 2021</t>
  </si>
  <si>
    <t>Manutenzione spazzatrici anno 2021</t>
  </si>
  <si>
    <t>Fornitura prodotti tecnici per officina, impianti lavaggio e pulizia spazi pubblici anno 2021</t>
  </si>
  <si>
    <t xml:space="preserve">Noleggi spazzatrici anno 2021 </t>
  </si>
  <si>
    <t>Manutenzione automezzi e spazzatrici anno 2021</t>
  </si>
  <si>
    <t>Fornitura materiale vario ferramenta anno 2021</t>
  </si>
  <si>
    <t>Fornitura etichette Prata</t>
  </si>
  <si>
    <t>Consegne RAEE e locandine Prata di Pordenone</t>
  </si>
  <si>
    <t>Torrent servizio regolare 2021</t>
  </si>
  <si>
    <t>Riparazione canale di gronda copertura autorimessa veicoli</t>
  </si>
  <si>
    <t>Bonifica amianto via Azzano X Pordenone</t>
  </si>
  <si>
    <t>Lavaggio caditoie CdR PN/CDRS/PRT/RIP</t>
  </si>
  <si>
    <t>Manutenzione cancelli automatici parchi PN</t>
  </si>
  <si>
    <t>Servizio cartone UND Prata di Pordenone (01.01-28.02)</t>
  </si>
  <si>
    <t>Servizio raccolta PaP sfalci e ramaglie CRDS e RIP (01.01-28.02)</t>
  </si>
  <si>
    <t>Servizio raccolta cartone UND (01.01-28.02) PN, CRDS, MRVC</t>
  </si>
  <si>
    <t>Servizio cleaning shuttle PN (01.01-28.02)</t>
  </si>
  <si>
    <t>Servizio cleaning shuttle CRDS (01.01-28.02)</t>
  </si>
  <si>
    <t>Servizio cleaning shuttle RIP (01.01-28.02)</t>
  </si>
  <si>
    <t>Gestione CdR (01.01-28.02)</t>
  </si>
  <si>
    <t>Riparazione autovettura Hyundai IX20</t>
  </si>
  <si>
    <t>Servizio pronto intervento postazioni raccolta differenziata PN (01.01 - 28.02)</t>
  </si>
  <si>
    <t>Fornitura sacchi big-bags nuovi omologati ONU</t>
  </si>
  <si>
    <t>VTA e prove di trazione varie località comune PN</t>
  </si>
  <si>
    <t>Valutazione tigli via Oberdan comune PN</t>
  </si>
  <si>
    <t>Noleggio autocarro targa DW885MS (01.01-30.06)</t>
  </si>
  <si>
    <t>SVUOTAMENTO CAMPANE MRVC (01.01-31.12)</t>
  </si>
  <si>
    <t>Mantenimento e supporto moduli software + servizio cloud</t>
  </si>
  <si>
    <t>Potatura sieponi stradali comune PN</t>
  </si>
  <si>
    <t>Manutenzione roseto Mira parco Galvani PN</t>
  </si>
  <si>
    <t>Derattizzazione/disinfestazione comune PN + disinfestazione comune PRT e RIP</t>
  </si>
  <si>
    <t>Fornitura stampante Kyocera + mouse bluetooth</t>
  </si>
  <si>
    <t>Trasporto e smaltimento amianto</t>
  </si>
  <si>
    <t>Trasporto e smaltimento rifiuti abbandonati cartongesso viale Lino Zanussi PN</t>
  </si>
  <si>
    <t>Fornitura napo Cordenons</t>
  </si>
  <si>
    <t>Trasporto e trattamento inerti CdR comunali</t>
  </si>
  <si>
    <t>Fornitura articoli ricambio manutenzione veicoli 2021</t>
  </si>
  <si>
    <t>Manutenzione ordinaria presidi antincendio</t>
  </si>
  <si>
    <t>Manutenzione ordinaria sistemi sicurezza antintrusione e sistemi rilevazione e segnalazione incendio sede GEA anno 2021</t>
  </si>
  <si>
    <t>Hardware CdR SQ+Riparazione apparecchio muletto+ricambio batterie apparati in uso</t>
  </si>
  <si>
    <t>Fornitura wireless keyboard e mouse</t>
  </si>
  <si>
    <t>Consegna bidoni e loro etichettatura comune Prata di Pordenone</t>
  </si>
  <si>
    <t>Trasporto e smaltimento 200131 200133 CdR</t>
  </si>
  <si>
    <t>Consulenza ADR 2021</t>
  </si>
  <si>
    <t>Valutazione stabilità esemplari a dimora e consolidamento comune PN</t>
  </si>
  <si>
    <t>Sistemazione terreno parco San Valentino</t>
  </si>
  <si>
    <t>Nolo cassoni CdR San Quirino 2021</t>
  </si>
  <si>
    <t>Manutenzione annuale stazione meteo discarica</t>
  </si>
  <si>
    <t>Trasferimento mezzi via Giulia a San Leonardo di Montereale Valcellina</t>
  </si>
  <si>
    <t>Manutenzione impianto ad ossidazione e disoleatori anno 2021</t>
  </si>
  <si>
    <t>Manutenzione linee vita - Anni 2021-2023</t>
  </si>
  <si>
    <t>Potatura rose sede aziendael GEA - Piantumazione gelsomino</t>
  </si>
  <si>
    <t>Manutenzione annuale impianti irrigazione Pordenone -  sede azeindale GEA</t>
  </si>
  <si>
    <t>Trasporto rifiuti CdR vari (Pordenone, Prata di Pordenone, San Quirino) 01.10.2020-31.12.2020</t>
  </si>
  <si>
    <t>Rinnovo software di gestione virtualizzata Veeam BACK-UP 3 anni</t>
  </si>
  <si>
    <t>Rinnovo contratto assistenza tecnica parco macchine 2021</t>
  </si>
  <si>
    <t>Manutenzione ordinaria impianto termico centralizzato</t>
  </si>
  <si>
    <t>Manutenzione straordinaria impianto termico centralizzato</t>
  </si>
  <si>
    <t>Fornitura 100 adesivi PVC</t>
  </si>
  <si>
    <t>Lavaggio NAPO 2021</t>
  </si>
  <si>
    <t>Consulenza ambientale 2021</t>
  </si>
  <si>
    <t>Manutenzione spazi verdi anno 2021</t>
  </si>
  <si>
    <t>Fornitura terricci e cippato</t>
  </si>
  <si>
    <t>Supporto tecnico nuovo progetto RD comune di Roveredo in Piano</t>
  </si>
  <si>
    <t>Consulenza ISO 9001 e ISO 14001</t>
  </si>
  <si>
    <t>Fornitura batteria STIHL</t>
  </si>
  <si>
    <t>Analisi routine 2021</t>
  </si>
  <si>
    <t>Manutenzione verde c/o caserma carabinieri Pordenone</t>
  </si>
  <si>
    <t>Taglio alberature e triturazione ceppaie strade comunali Pordenone</t>
  </si>
  <si>
    <t>Monitoraggio casa dello studente</t>
  </si>
  <si>
    <t>Consulenza e assistenza TARI</t>
  </si>
  <si>
    <t>Targa Del Maschio</t>
  </si>
  <si>
    <t>Videoispezione piezometro</t>
  </si>
  <si>
    <t>Acquisto materiale per manutenzioni 2021</t>
  </si>
  <si>
    <t>Servizio pulizia fosse e tubazioni sede GEA</t>
  </si>
  <si>
    <t>Piantumazioni 2021</t>
  </si>
  <si>
    <t>Manutenzione aiuole maggio-novembre 2021</t>
  </si>
  <si>
    <t>Trasporto e smaltimento lana di roccia CER 170603</t>
  </si>
  <si>
    <t>Acquisto freatimetro</t>
  </si>
  <si>
    <t>Acquisto n. 3 campane usate MRVC</t>
  </si>
  <si>
    <t>Trasporto e smaltimento cartongesso 170802 via De La Comina PN</t>
  </si>
  <si>
    <t>Trasporto e smaltimento rifiuti abbandonati cartongesso via Fornace PN</t>
  </si>
  <si>
    <t>Demolizione tettoie eternit e adiacenza lamiera presso casa San Leonardo MRVC</t>
  </si>
  <si>
    <t>Consulenza /assistenza legale stragiudiziale diritto dell'ambiente</t>
  </si>
  <si>
    <t>Fornitura rampicanti</t>
  </si>
  <si>
    <t>Allestimento fioriere palestra via Peruzza PN</t>
  </si>
  <si>
    <t>Rimozione cartongesso 170802 via Brentella PN</t>
  </si>
  <si>
    <t>Rimozione cartongesso 170802 Zona Interporto</t>
  </si>
  <si>
    <t>Discarica di Vallenoncello – Affiancamento nel Tavolo Tecnico Regionale</t>
  </si>
  <si>
    <t>Adesivi "CONFERIMENTO NON CORRETTO" e "QUANTITATIVO RIFIUTI IN ESUBERO"</t>
  </si>
  <si>
    <t>Manutenzione/assistenza centralino telefonico</t>
  </si>
  <si>
    <t>Manutenzione straordinaria sede</t>
  </si>
  <si>
    <t>Sfalcio I intervento 2021</t>
  </si>
  <si>
    <t>Manutenzione all inclusive triennale</t>
  </si>
  <si>
    <t>Fornitura big bags omologati</t>
  </si>
  <si>
    <t>Raccolta cartone UND Prata di Pordenone 01.03-15.03</t>
  </si>
  <si>
    <t>Trasporto RAEE CdR Montereale Valcellina</t>
  </si>
  <si>
    <t>Abbattimenti Parco del Seminario e varie</t>
  </si>
  <si>
    <t>Sistemazione impianto irrigazione e fontane Parco Cimolai</t>
  </si>
  <si>
    <t>Svuotamento contenitori raccolta deiezioni canine comune PN anno 2021</t>
  </si>
  <si>
    <t>Monitoraggi ambientali vecchia discarica</t>
  </si>
  <si>
    <t>Distribuzione compost CdR</t>
  </si>
  <si>
    <t>Ritiro rifiuti verde 200201</t>
  </si>
  <si>
    <t>Lavaggio serbatoi ecocentri</t>
  </si>
  <si>
    <t>Raccolta e trasporto rifiuti abbandonati</t>
  </si>
  <si>
    <t>Servizio vigilanza</t>
  </si>
  <si>
    <t>Noleggio veicolo con sponda idraulica</t>
  </si>
  <si>
    <t>Manutenzione ordinaria impianti elettrici sede, discarica, CdR</t>
  </si>
  <si>
    <t>Abbandonati via Chiavornicco Cordenons</t>
  </si>
  <si>
    <t>Sfalcio svincoli autostradali 2021</t>
  </si>
  <si>
    <t>Corsi rinnovo CQC</t>
  </si>
  <si>
    <t>Duplicati patente per rinnovi CQC</t>
  </si>
  <si>
    <t>Fornitura triennale prodotti servizi igienici</t>
  </si>
  <si>
    <t>Acquisto n. 2 Piaggio Porter NP6 ribaltabile + vasca 3mc con voltabidoni</t>
  </si>
  <si>
    <t>Lavaggio NAPO (01.04-31.12)</t>
  </si>
  <si>
    <t>Custodia Parco San Valentino (01.05-31.12)</t>
  </si>
  <si>
    <t>Manutenzione straordinaria giochi parco Cimolai</t>
  </si>
  <si>
    <t>Accessori extra gara spazzatrici (tamponi maggiorati, scivolo posteriore maggiorato, terza spazzola frontale)</t>
  </si>
  <si>
    <t>Nolo 177 cassonetti da 2.400 lt Comune di Prata di Pordenone (01.02-31.12)</t>
  </si>
  <si>
    <t>Posa in opera 227 cassonetti Comune di Prata di Pordenone</t>
  </si>
  <si>
    <t>Movimentazioni CdR GEA (01.01 - 01.03)</t>
  </si>
  <si>
    <t>Sistemazione porzione area verde scuola Gabelli PN</t>
  </si>
  <si>
    <t>Acquisto autocarro FIAT PUNTO</t>
  </si>
  <si>
    <t>Rimozione amianto via Santa Fosca Cordenons</t>
  </si>
  <si>
    <t>Installazione altalena parco via Sabotino</t>
  </si>
  <si>
    <t>Fornitura Monitor + PC + Licenza + chiave USB</t>
  </si>
  <si>
    <t>Canone gestione mezzi e manutenzione moduli Suite WMS anno 2021</t>
  </si>
  <si>
    <t>Plafond assistenza 30 gg.</t>
  </si>
  <si>
    <t>Rimozione guaina/carta catramata via Burida PN</t>
  </si>
  <si>
    <t>Rimozione cartongesso via Prà PN</t>
  </si>
  <si>
    <t>Rifiuti ingombranti (01.05 - 31.08)</t>
  </si>
  <si>
    <t>Fornitura materiale manutenzione officina</t>
  </si>
  <si>
    <t>Fornitura simboli braille bidoni PN</t>
  </si>
  <si>
    <t>Rimozione e smaltimento plastica via Volt de Querini PN</t>
  </si>
  <si>
    <t>Analisi inerti Cdr comunali 2021</t>
  </si>
  <si>
    <t>Consulenza aggiornamento MOG 231</t>
  </si>
  <si>
    <t>Redazione parere assoggettabilità unbundling contabile società GEA</t>
  </si>
  <si>
    <t>CVT mezzi</t>
  </si>
  <si>
    <t>Fornitura 3 cassonetti campione 2000 litri (carta, plastica) PN</t>
  </si>
  <si>
    <t>Fornitura piante</t>
  </si>
  <si>
    <t>Manutenzione area Marchi via San Valentino PN</t>
  </si>
  <si>
    <t>Regolazione premio inc/furto</t>
  </si>
  <si>
    <t>Panca in multistrato marino intagliata</t>
  </si>
  <si>
    <t>Elementi zincati per manutenzione giochi</t>
  </si>
  <si>
    <t>Diserbo cimiteri</t>
  </si>
  <si>
    <t>Riunione protocolli COVID e varie</t>
  </si>
  <si>
    <t>Stampa materiale informativo olio vegetale esausto</t>
  </si>
  <si>
    <t>Fornitura ricambi giochi</t>
  </si>
  <si>
    <t>Manutenzione straordinaria fontanelle parchi</t>
  </si>
  <si>
    <t>Integrazione ordine simboli braille PN</t>
  </si>
  <si>
    <t>Pulizia portici v.le Marconi + cleaning shuttle extra</t>
  </si>
  <si>
    <t>Carrozzeria FIAT 500L</t>
  </si>
  <si>
    <t>Fornitura e posa in opera sistema microfoni sala conferenze</t>
  </si>
  <si>
    <t>Fornitura apparecchiature elettroniche</t>
  </si>
  <si>
    <t>Incarico Responsabile Sistema Gestione Integrato</t>
  </si>
  <si>
    <t>1. MODANESE OLINDO; 2. FLORICOLTURA DANIELA</t>
  </si>
  <si>
    <t xml:space="preserve">1. ECOSERVICE; 2. AR.MA VIVAI; 3. PAOLO MARTINUZZO. </t>
  </si>
  <si>
    <t>1. ECOSERVICE; 2. PAOLO MARTINUZZO.</t>
  </si>
  <si>
    <t>1. FVG SERVIZI; 2. VIRIDIS SOC COOP; 3. KARPOS.</t>
  </si>
  <si>
    <t>1.EXPERT ZANETTI; 2. UNIEURO.</t>
  </si>
  <si>
    <t>1. VIRIDIS; 2. DE NARDI; 3. IL GIRASOLE.</t>
  </si>
  <si>
    <t>1. VIRIDIS.</t>
  </si>
  <si>
    <t>1. VIRIDIS; 2. IL GIARDINO DI DE PRA; 3. VIVAI TOFFOLI; 4. TREVISAN.</t>
  </si>
  <si>
    <t>1. VIRIDIS; 2. TREVISAN; 3. IL GIARDINO DI DE PRA.</t>
  </si>
  <si>
    <t>ZF33013C03</t>
  </si>
  <si>
    <t>Z723017D40</t>
  </si>
  <si>
    <t>ZB13017D90</t>
  </si>
  <si>
    <t>Z7B3017DB7</t>
  </si>
  <si>
    <t>ZE53017DDA</t>
  </si>
  <si>
    <t>Z373017E04</t>
  </si>
  <si>
    <t>ZA7302ABCB</t>
  </si>
  <si>
    <t>ZAF302ACF8</t>
  </si>
  <si>
    <t>Z3E302ADE3</t>
  </si>
  <si>
    <t>Z00302AED3</t>
  </si>
  <si>
    <t>Z303033266</t>
  </si>
  <si>
    <t>Z0730340D7</t>
  </si>
  <si>
    <t>Z6A30388A0</t>
  </si>
  <si>
    <t>Z893038923</t>
  </si>
  <si>
    <t>Z1A3038C8E</t>
  </si>
  <si>
    <t>ZD53038DEF</t>
  </si>
  <si>
    <t>Z443038E12</t>
  </si>
  <si>
    <t>Z3230396F2</t>
  </si>
  <si>
    <t>Z0B3039738</t>
  </si>
  <si>
    <t>Z083039764</t>
  </si>
  <si>
    <t>ZBB3039798</t>
  </si>
  <si>
    <t>Z7E30397D2</t>
  </si>
  <si>
    <t>ZD63039802</t>
  </si>
  <si>
    <t>Z2A30496A7</t>
  </si>
  <si>
    <t>Z193049CDB</t>
  </si>
  <si>
    <t>Z543049730</t>
  </si>
  <si>
    <t>Z49304962F</t>
  </si>
  <si>
    <t>Z353049E85</t>
  </si>
  <si>
    <t>Z983049EBB</t>
  </si>
  <si>
    <t>ZDC3054712</t>
  </si>
  <si>
    <t>Z86305476C</t>
  </si>
  <si>
    <t>Z7F30597E5</t>
  </si>
  <si>
    <t>Z233059A8D</t>
  </si>
  <si>
    <t>Z283059AEB</t>
  </si>
  <si>
    <t>Z0E3059BC1</t>
  </si>
  <si>
    <t>ZB13059D87</t>
  </si>
  <si>
    <t>Z263059E4D</t>
  </si>
  <si>
    <t>ZEF3059F88</t>
  </si>
  <si>
    <t>Z5A305B138</t>
  </si>
  <si>
    <t>Z74305E64F</t>
  </si>
  <si>
    <t>Z01305E6B0</t>
  </si>
  <si>
    <t>ZEC306126B</t>
  </si>
  <si>
    <t>Z21306129C</t>
  </si>
  <si>
    <t>Z213063BCA</t>
  </si>
  <si>
    <t>ZEB3063D4A</t>
  </si>
  <si>
    <t>ZDE3066DC0</t>
  </si>
  <si>
    <t>Z563066F55</t>
  </si>
  <si>
    <t>Z533066F81</t>
  </si>
  <si>
    <t>Z483067171</t>
  </si>
  <si>
    <t>Z65306A270</t>
  </si>
  <si>
    <t>ZC3306F4A4</t>
  </si>
  <si>
    <t>ZEA306F559</t>
  </si>
  <si>
    <t>Z73306F5A1</t>
  </si>
  <si>
    <t>Z0E30758E3</t>
  </si>
  <si>
    <t>Z3B3075B36</t>
  </si>
  <si>
    <t>ZAF3078157</t>
  </si>
  <si>
    <t>Z70307E9F0</t>
  </si>
  <si>
    <t>Z42307EA49</t>
  </si>
  <si>
    <t>Z3C307EAA1</t>
  </si>
  <si>
    <t>ZEE30816AF</t>
  </si>
  <si>
    <t>Z3E308174A</t>
  </si>
  <si>
    <t>Z8130817B3</t>
  </si>
  <si>
    <t>Z983081FDC</t>
  </si>
  <si>
    <t>Z92308222A</t>
  </si>
  <si>
    <t>Z38308D3E2</t>
  </si>
  <si>
    <t>ZB13091BB7</t>
  </si>
  <si>
    <t>ZC53091C34</t>
  </si>
  <si>
    <t>Z7B3091CD9</t>
  </si>
  <si>
    <t>Z683091D9C</t>
  </si>
  <si>
    <t>ZF73091DEA</t>
  </si>
  <si>
    <t>ZEB3091F95</t>
  </si>
  <si>
    <t>ZD53092084</t>
  </si>
  <si>
    <t>ZDD309BC9B</t>
  </si>
  <si>
    <t>Z6D309BCD0</t>
  </si>
  <si>
    <t>ZCC309BCED</t>
  </si>
  <si>
    <t>ZF1309BD18</t>
  </si>
  <si>
    <t>Z77309BD8C</t>
  </si>
  <si>
    <t>Z2F30A4BEB</t>
  </si>
  <si>
    <t>Z5030AB4E6</t>
  </si>
  <si>
    <t>ZDE30AB5EA</t>
  </si>
  <si>
    <t>ZB730AB630</t>
  </si>
  <si>
    <t>Z2430B0148</t>
  </si>
  <si>
    <t>Z7C30B0178</t>
  </si>
  <si>
    <t>Z1330B4F0F</t>
  </si>
  <si>
    <t>ZA630B5071</t>
  </si>
  <si>
    <t>ZDA30B50BB</t>
  </si>
  <si>
    <t>ZB730B511A</t>
  </si>
  <si>
    <t>Z4030B5162</t>
  </si>
  <si>
    <t>ZEC30BF370</t>
  </si>
  <si>
    <t>ZA730BF669</t>
  </si>
  <si>
    <t>Z1D30BEBB0</t>
  </si>
  <si>
    <t>Z9130BF94E</t>
  </si>
  <si>
    <t>Z7030C9A08</t>
  </si>
  <si>
    <t>Z4930C9A4E</t>
  </si>
  <si>
    <t>ZAB30D313D</t>
  </si>
  <si>
    <t>Z3830D7E18</t>
  </si>
  <si>
    <t>Z0430D9A3D</t>
  </si>
  <si>
    <t>ZDD30D9AE1</t>
  </si>
  <si>
    <t>Z0E30D9AF9</t>
  </si>
  <si>
    <t>ZE930D9B2C</t>
  </si>
  <si>
    <t>Z6330D9B55</t>
  </si>
  <si>
    <t>Z4630E5E79</t>
  </si>
  <si>
    <t>ZAD30E9E83</t>
  </si>
  <si>
    <t>Z2A30E9F7B</t>
  </si>
  <si>
    <t>Z2830E9FEC</t>
  </si>
  <si>
    <t>ZF530EA045</t>
  </si>
  <si>
    <t>ZED30EAEC8</t>
  </si>
  <si>
    <t>Z1C30EEA25</t>
  </si>
  <si>
    <t>Z7A30F80FB</t>
  </si>
  <si>
    <t>Z5430FBD55</t>
  </si>
  <si>
    <t>ZCA31027A7</t>
  </si>
  <si>
    <t>Z513103B01</t>
  </si>
  <si>
    <t>Z4C310871D</t>
  </si>
  <si>
    <t>Z8E3108A32</t>
  </si>
  <si>
    <t>Z263109176</t>
  </si>
  <si>
    <t>Z993109210</t>
  </si>
  <si>
    <t>ZCC31096FC</t>
  </si>
  <si>
    <t>ZE7310AB02</t>
  </si>
  <si>
    <t>Z10311247C</t>
  </si>
  <si>
    <t>ZD531124A3</t>
  </si>
  <si>
    <t>ZEF311AF07</t>
  </si>
  <si>
    <t>Z7E311B0ED</t>
  </si>
  <si>
    <t>Z20311B210</t>
  </si>
  <si>
    <t>ZCE3121BCA</t>
  </si>
  <si>
    <t>Z6C3124507</t>
  </si>
  <si>
    <t>ZF23128B76</t>
  </si>
  <si>
    <t>Z3F312F817</t>
  </si>
  <si>
    <t>Z32312F882</t>
  </si>
  <si>
    <t>ZE9312F9CA</t>
  </si>
  <si>
    <t>Z10312FA21</t>
  </si>
  <si>
    <t>ZF53139404</t>
  </si>
  <si>
    <t>ZDA313A831</t>
  </si>
  <si>
    <t>Z66313A84D</t>
  </si>
  <si>
    <t>Z17313A894</t>
  </si>
  <si>
    <t>ZD7313C2D6</t>
  </si>
  <si>
    <t>Z75313D77C</t>
  </si>
  <si>
    <t>Z4E31442A1</t>
  </si>
  <si>
    <t>Z6831471D6</t>
  </si>
  <si>
    <t>ZF43147250</t>
  </si>
  <si>
    <t>Z60314729F</t>
  </si>
  <si>
    <t>ZD231472F4</t>
  </si>
  <si>
    <t>8700950B13</t>
  </si>
  <si>
    <t>Z26314825D</t>
  </si>
  <si>
    <t>Z6C3153702</t>
  </si>
  <si>
    <t>Z0B315918A</t>
  </si>
  <si>
    <t>Z0F315929E</t>
  </si>
  <si>
    <t>Z703164B99</t>
  </si>
  <si>
    <t>ZA631672AA</t>
  </si>
  <si>
    <t>Z1A316732B</t>
  </si>
  <si>
    <t>Z8F316754A</t>
  </si>
  <si>
    <t>ZED316761D</t>
  </si>
  <si>
    <t>ZCD316774B</t>
  </si>
  <si>
    <t>ZC131740FA</t>
  </si>
  <si>
    <t>Z7A31793CF</t>
  </si>
  <si>
    <t>Z60317E11F</t>
  </si>
  <si>
    <t>Z11318CEAC</t>
  </si>
  <si>
    <t>Z3F318CF4E</t>
  </si>
  <si>
    <t>Z70318CFC4</t>
  </si>
  <si>
    <t>ZAC318D040</t>
  </si>
  <si>
    <t>Z8F318D23D</t>
  </si>
  <si>
    <t>ZDE318D2F1</t>
  </si>
  <si>
    <t>Z01318D525</t>
  </si>
  <si>
    <t>ZBC3190A7D</t>
  </si>
  <si>
    <t>Z593190B42</t>
  </si>
  <si>
    <t>Z4D3190DE8</t>
  </si>
  <si>
    <t>Z8F319373A</t>
  </si>
  <si>
    <t>Z6931939BB</t>
  </si>
  <si>
    <t>ZB73193D1B</t>
  </si>
  <si>
    <t>Z6B319BDA7</t>
  </si>
  <si>
    <t>ZC0319BEFE</t>
  </si>
  <si>
    <t>Z14319BFB2</t>
  </si>
  <si>
    <t>ZEE319C196</t>
  </si>
  <si>
    <t>Z11319C3CA</t>
  </si>
  <si>
    <t>Z6D319CCE6</t>
  </si>
  <si>
    <t>Z2C319CEFD</t>
  </si>
  <si>
    <t>Z4D319D200</t>
  </si>
  <si>
    <t>ZD5319D35C</t>
  </si>
  <si>
    <t>Z0F319D5E1</t>
  </si>
  <si>
    <t>Z72319D908</t>
  </si>
  <si>
    <t>Z9031A4DF3</t>
  </si>
  <si>
    <t>Z5E31A4E33</t>
  </si>
  <si>
    <t>Z4D31AAAAF</t>
  </si>
  <si>
    <t>Z5B31AAB84</t>
  </si>
  <si>
    <t>Z0E31AAC55</t>
  </si>
  <si>
    <t>2020/LT/U/610</t>
  </si>
  <si>
    <t>AUTOBREN</t>
  </si>
  <si>
    <t>1. AUTOBREN; 2. FARID INDUSTRIE</t>
  </si>
  <si>
    <t>PROCEDURA APERTA</t>
  </si>
  <si>
    <t>Fornitura n. 2 compattatori a caricamento posteriore da 16 mc</t>
  </si>
  <si>
    <t>2020/LT/U/718</t>
  </si>
  <si>
    <t>Raccolta rifiuti abbandonati "Cleaning shuttle"</t>
  </si>
  <si>
    <t>1. FVG SERVIZI; 2. ONOFARO ANTONINO; 3. ART.CO SERVIZI</t>
  </si>
  <si>
    <t>85678025E0</t>
  </si>
  <si>
    <t>2020/LT/U/716</t>
  </si>
  <si>
    <t>85616085C8</t>
  </si>
  <si>
    <t>ART.CO SERVIZI</t>
  </si>
  <si>
    <t>1. RTI ISPEF/FVG SERVIZI; 2. ART.CO SERVIZI.</t>
  </si>
  <si>
    <t>Guardiania CdR comunali</t>
  </si>
  <si>
    <t>RTI ISPEF/FVG SERVIZI</t>
  </si>
  <si>
    <t>2020/LT/U/837</t>
  </si>
  <si>
    <t>Raccolta selettiva cartone UND</t>
  </si>
  <si>
    <t>85815620FE</t>
  </si>
  <si>
    <t>85668937BE</t>
  </si>
  <si>
    <t>1. ONOFARO ANTONINO; 2. SNUA.</t>
  </si>
  <si>
    <t>Raccolta verde PaP</t>
  </si>
  <si>
    <t>ONOFARO</t>
  </si>
  <si>
    <t>2020/LT/U/717</t>
  </si>
  <si>
    <t>2020/LT/U/842</t>
  </si>
  <si>
    <t>Fonitura n. 3 spazzatrici stradali + full service 24 mesi</t>
  </si>
  <si>
    <t>1. AEBI SCHMIDT; 2. GILETTA.</t>
  </si>
  <si>
    <t xml:space="preserve">CIG 8578985262 (LOTTO 1) - CIG 857900962 (LOTTO 2) </t>
  </si>
  <si>
    <t>2020/LT/U/838</t>
  </si>
  <si>
    <t>8581691B6F</t>
  </si>
  <si>
    <t>Fornitura attrezzature per la RD</t>
  </si>
  <si>
    <t>1. JCOPLASTIC; 2. MULTICOM.</t>
  </si>
  <si>
    <t>1. JCOPLASTIC; 2. MULTICOM; 3.IMAR; 4. LTA SRL UNIPERSONALE; 5. SARTORI AMBIENTE; DBM INTERNATIONAL</t>
  </si>
  <si>
    <t xml:space="preserve">1. SNUA; 2. AMBIENTE VENETO; 3. ART.CO SERVIZI; 4. COOP NONCELLO; 5. OLTRE LA SORGENTE; 6. ERGOPLAST; 7. GESTECO; 8. IMPRESA SANGALLI; 9. ISPEF. </t>
  </si>
  <si>
    <t>2021/LT/U/400</t>
  </si>
  <si>
    <t>ZDC31B0240</t>
  </si>
  <si>
    <t>2021/LT/U/402</t>
  </si>
  <si>
    <t>Z0531B4BAF</t>
  </si>
  <si>
    <t>2021/LT/U/403</t>
  </si>
  <si>
    <t>ZB831B4BE3</t>
  </si>
  <si>
    <t>2021/LT/U/404</t>
  </si>
  <si>
    <t>ZE731B4CCA</t>
  </si>
  <si>
    <t>2021/LT/U/405</t>
  </si>
  <si>
    <t>Z3C31BB5B1</t>
  </si>
  <si>
    <t>2021/LT/U/406</t>
  </si>
  <si>
    <t>Z3E31BC7E1</t>
  </si>
  <si>
    <t>2021/LT/U/407</t>
  </si>
  <si>
    <t>ZF131BCB06</t>
  </si>
  <si>
    <t>2021/LT/U/408</t>
  </si>
  <si>
    <t>Z3A31BCAB9</t>
  </si>
  <si>
    <t>2021/LT/U/415</t>
  </si>
  <si>
    <t>ZC031C54CF</t>
  </si>
  <si>
    <t>2021/LT/U/416</t>
  </si>
  <si>
    <t>Z7131C5516</t>
  </si>
  <si>
    <t>2021/LT/U/417</t>
  </si>
  <si>
    <t>ZDF31C5552</t>
  </si>
  <si>
    <t>DE NARDI POTATURE</t>
  </si>
  <si>
    <t>2021/LT/U/418</t>
  </si>
  <si>
    <t>Z5931C557B</t>
  </si>
  <si>
    <t>2021/LT/U/419</t>
  </si>
  <si>
    <t>Z9B31C559F</t>
  </si>
  <si>
    <t>2021/LT/U/428</t>
  </si>
  <si>
    <t>Z8331CCAB1</t>
  </si>
  <si>
    <t>GF EUROPA</t>
  </si>
  <si>
    <t>2021/LT/U/430</t>
  </si>
  <si>
    <t>ZB531D1204</t>
  </si>
  <si>
    <t>2021/LT/U/442</t>
  </si>
  <si>
    <t>ZAF31E4A26</t>
  </si>
  <si>
    <t>2021/LT/U/443</t>
  </si>
  <si>
    <t>ZF831E4A37</t>
  </si>
  <si>
    <t>2021/LT/U/444</t>
  </si>
  <si>
    <t>Z9931E52ED</t>
  </si>
  <si>
    <t>2021/LT/U/448</t>
  </si>
  <si>
    <t>ZC731E868B</t>
  </si>
  <si>
    <t>2021/LT/U/449</t>
  </si>
  <si>
    <t>Z4531E86CD</t>
  </si>
  <si>
    <t>2021/LT/U/450</t>
  </si>
  <si>
    <t>Z4231E989F</t>
  </si>
  <si>
    <t>2021/LT/U/451</t>
  </si>
  <si>
    <t>Z1A31E9B91</t>
  </si>
  <si>
    <t>2021/LT/U/457</t>
  </si>
  <si>
    <t>Z5231EB08B</t>
  </si>
  <si>
    <t>2021/LT/U/459</t>
  </si>
  <si>
    <t>Z0D31EEC62</t>
  </si>
  <si>
    <t>2021/LT/U/460</t>
  </si>
  <si>
    <t>Z7E31F08E1</t>
  </si>
  <si>
    <t>2021/LT/U/461</t>
  </si>
  <si>
    <t>ZD931F264F</t>
  </si>
  <si>
    <t>2021/LT/U/462</t>
  </si>
  <si>
    <t>ZB631F9C56</t>
  </si>
  <si>
    <t>MPGIARDINI</t>
  </si>
  <si>
    <t>2021/LT/U/463</t>
  </si>
  <si>
    <t>Z8931F9CF4</t>
  </si>
  <si>
    <t>2021/LT/U/464</t>
  </si>
  <si>
    <t>Z2A31FBD32</t>
  </si>
  <si>
    <t>2021/LT/U/467</t>
  </si>
  <si>
    <t xml:space="preserve"> Z4932B5A7D</t>
  </si>
  <si>
    <t>CAROSELLO SAS</t>
  </si>
  <si>
    <t>2021/LT/U/471</t>
  </si>
  <si>
    <t>Z2C32088B1</t>
  </si>
  <si>
    <t>2021/LT/U/480</t>
  </si>
  <si>
    <t>Z35320DF70</t>
  </si>
  <si>
    <t>AVV. ROMEO BIANCHIN</t>
  </si>
  <si>
    <t>2021/LT/U/482</t>
  </si>
  <si>
    <t>Z41321216C</t>
  </si>
  <si>
    <t>2021/LT/U/483</t>
  </si>
  <si>
    <t>Z5E321235B</t>
  </si>
  <si>
    <t>2021/LT/U/484</t>
  </si>
  <si>
    <t>ZA132123C4</t>
  </si>
  <si>
    <t>2021/LT/U/485</t>
  </si>
  <si>
    <t>ZE83212446</t>
  </si>
  <si>
    <t>2021/LT/U/486</t>
  </si>
  <si>
    <t>ZA932126E7</t>
  </si>
  <si>
    <t>2021/LT/U/487</t>
  </si>
  <si>
    <t>Z273212729</t>
  </si>
  <si>
    <t>2021/LT/U/492</t>
  </si>
  <si>
    <t>Z413216BF0</t>
  </si>
  <si>
    <t>2021/LT/U/490</t>
  </si>
  <si>
    <t>ZB03216C71</t>
  </si>
  <si>
    <t>2021/LT/U/493</t>
  </si>
  <si>
    <t>ZD33216D0D</t>
  </si>
  <si>
    <t>2021/LT/U/495</t>
  </si>
  <si>
    <t>Z1D3216EFB</t>
  </si>
  <si>
    <t>ACHAB</t>
  </si>
  <si>
    <t>2021/LT/U/496</t>
  </si>
  <si>
    <t>Z8C3216F7C</t>
  </si>
  <si>
    <t>2021/LT/U/498</t>
  </si>
  <si>
    <t>Z6F32192CF</t>
  </si>
  <si>
    <t>2021/LT/U/500</t>
  </si>
  <si>
    <t>Z253219374</t>
  </si>
  <si>
    <t>2021/LT/U/501</t>
  </si>
  <si>
    <t>Z793219486</t>
  </si>
  <si>
    <t>2021/LT/U/502</t>
  </si>
  <si>
    <t>Z7632194B2</t>
  </si>
  <si>
    <t>2021/LT/U/508</t>
  </si>
  <si>
    <t>ZB1322145F</t>
  </si>
  <si>
    <t>AON-AIG EUROPE</t>
  </si>
  <si>
    <t>2021/LT/U/511</t>
  </si>
  <si>
    <t>ZE23226C18</t>
  </si>
  <si>
    <t>AVV. CRISTINA ZANETTI</t>
  </si>
  <si>
    <t>2021/LT/U/518</t>
  </si>
  <si>
    <t>Z3C322A748</t>
  </si>
  <si>
    <t>2021/LT/U/519</t>
  </si>
  <si>
    <t>ZE9322A8CF</t>
  </si>
  <si>
    <t>2021/LT/U/524</t>
  </si>
  <si>
    <t>Z303232287</t>
  </si>
  <si>
    <t>VIVAI OLIVO TOFFOLI</t>
  </si>
  <si>
    <t>2021/LT/U/525</t>
  </si>
  <si>
    <t>Z7E32322F6</t>
  </si>
  <si>
    <t>ING. FORMAIO</t>
  </si>
  <si>
    <t>2021/LT/U/535</t>
  </si>
  <si>
    <t>Z23323C3BE</t>
  </si>
  <si>
    <t>2021/LT/U/538</t>
  </si>
  <si>
    <t>ZBE3241B9A</t>
  </si>
  <si>
    <t>MP GIARDINI DI MARCO PERUZZI</t>
  </si>
  <si>
    <t>2021/LT/U/541</t>
  </si>
  <si>
    <t>ZD432446CA</t>
  </si>
  <si>
    <t>2021/LT/U/542</t>
  </si>
  <si>
    <t>ZD73248659</t>
  </si>
  <si>
    <t>CONTARINA</t>
  </si>
  <si>
    <t>2021/LT/U/543</t>
  </si>
  <si>
    <t>Z173248690</t>
  </si>
  <si>
    <t>2021/LT/U/552</t>
  </si>
  <si>
    <t>ZAC325226B</t>
  </si>
  <si>
    <t>2021/LT/U/555</t>
  </si>
  <si>
    <t>Z833252322</t>
  </si>
  <si>
    <t>L'IRRIGAZIONE DI BARISON</t>
  </si>
  <si>
    <t>2021/LT/U/556</t>
  </si>
  <si>
    <t>Z4F32523D3</t>
  </si>
  <si>
    <t>2021/LT/U/557</t>
  </si>
  <si>
    <t>Z053252478</t>
  </si>
  <si>
    <t>2021/LT/U/558</t>
  </si>
  <si>
    <t>Z873252531</t>
  </si>
  <si>
    <t>2021/LT/U/559</t>
  </si>
  <si>
    <t>Z02325259F</t>
  </si>
  <si>
    <t>2021/LT/U/560</t>
  </si>
  <si>
    <t>Z7F3254A41</t>
  </si>
  <si>
    <t>LEX MEDIA</t>
  </si>
  <si>
    <t>2021/LT/U/561</t>
  </si>
  <si>
    <t>ZE2325A4AB</t>
  </si>
  <si>
    <t>AVV GIACOMO CRESCI</t>
  </si>
  <si>
    <t>2021/LT/U/567</t>
  </si>
  <si>
    <t>ZB8326004C</t>
  </si>
  <si>
    <t>2021/LT/U/568</t>
  </si>
  <si>
    <t>ZD63260185</t>
  </si>
  <si>
    <t>2021/LT/U/569</t>
  </si>
  <si>
    <t>Z6C326025D</t>
  </si>
  <si>
    <t>2021/LT/U/570</t>
  </si>
  <si>
    <t>Z77326035E</t>
  </si>
  <si>
    <t>2021/LT/U/571</t>
  </si>
  <si>
    <t>ZEC3260387</t>
  </si>
  <si>
    <t>2021/LT/U/572</t>
  </si>
  <si>
    <t>ZB83260824</t>
  </si>
  <si>
    <t>2021/LT/U/573</t>
  </si>
  <si>
    <t>Z2E3263C2B</t>
  </si>
  <si>
    <t>2021/LT/U/575</t>
  </si>
  <si>
    <t>Z7A3265398</t>
  </si>
  <si>
    <t>2021/LT/U/578</t>
  </si>
  <si>
    <t>ZF63268B91</t>
  </si>
  <si>
    <t>2021/LT/U/579</t>
  </si>
  <si>
    <t>ZB13269567</t>
  </si>
  <si>
    <t>EURVEN</t>
  </si>
  <si>
    <t>2021/LT/U/580</t>
  </si>
  <si>
    <t>Z27326A331</t>
  </si>
  <si>
    <t>2021/LT/U/581</t>
  </si>
  <si>
    <t>ZA1326A3B8</t>
  </si>
  <si>
    <t>CHERUBIN</t>
  </si>
  <si>
    <t>2021/LT/U/582</t>
  </si>
  <si>
    <t>ZD5326BE7B</t>
  </si>
  <si>
    <t>2021/LT/U/583</t>
  </si>
  <si>
    <t>Z45326C4C5</t>
  </si>
  <si>
    <t>2021/LT/U/584</t>
  </si>
  <si>
    <t>Z5F326C4EA</t>
  </si>
  <si>
    <t>TRIVELLI</t>
  </si>
  <si>
    <t>2021/LT/U/585</t>
  </si>
  <si>
    <t>Z8B326C502</t>
  </si>
  <si>
    <t>2021/LT/U/594</t>
  </si>
  <si>
    <t>Z8D328D11E</t>
  </si>
  <si>
    <t>2021/LT/U/600</t>
  </si>
  <si>
    <t xml:space="preserve"> ZF83291EFB</t>
  </si>
  <si>
    <t>ECOLSIA SRL</t>
  </si>
  <si>
    <t>2021/LT/U/601</t>
  </si>
  <si>
    <t xml:space="preserve"> ZB63292B96</t>
  </si>
  <si>
    <t>2021/LT/U/603</t>
  </si>
  <si>
    <t xml:space="preserve"> ZF03297AF3</t>
  </si>
  <si>
    <t>CRICKET SRL</t>
  </si>
  <si>
    <t>2021/LT/U/604</t>
  </si>
  <si>
    <t xml:space="preserve"> Z013297B3E</t>
  </si>
  <si>
    <t>DAILYPRESS SRL</t>
  </si>
  <si>
    <t>2021/LT/U/605</t>
  </si>
  <si>
    <t>Z653297BB9</t>
  </si>
  <si>
    <t>2021/LT/U/606</t>
  </si>
  <si>
    <t xml:space="preserve"> ZA03297DE6</t>
  </si>
  <si>
    <t>2021/LT/U/613</t>
  </si>
  <si>
    <t xml:space="preserve"> Z7232A23F2</t>
  </si>
  <si>
    <t>RAFRAN</t>
  </si>
  <si>
    <t>2021/LT/U/614</t>
  </si>
  <si>
    <t>Z6032A3D7D</t>
  </si>
  <si>
    <t>MP GIARDINI</t>
  </si>
  <si>
    <t>2021/LT/U/616</t>
  </si>
  <si>
    <t>Z4032A3DB0</t>
  </si>
  <si>
    <t>2021/LT/U/618</t>
  </si>
  <si>
    <t>ZDC32A3D93</t>
  </si>
  <si>
    <t>2021/LT/U/619</t>
  </si>
  <si>
    <t xml:space="preserve"> Z9C32A43DB</t>
  </si>
  <si>
    <t>2021/LT/U/621</t>
  </si>
  <si>
    <t>ZD232ACB02</t>
  </si>
  <si>
    <t>2021/LT/U/622</t>
  </si>
  <si>
    <t>Z5E32ACE0F</t>
  </si>
  <si>
    <t>2021/LT/U/624</t>
  </si>
  <si>
    <t>Z2232B103F</t>
  </si>
  <si>
    <t>2021/LT/U/625</t>
  </si>
  <si>
    <t>Z0132B1128</t>
  </si>
  <si>
    <t>2021/LT/U/626</t>
  </si>
  <si>
    <t>Z7232B28C0</t>
  </si>
  <si>
    <t>2021/LT/U/628</t>
  </si>
  <si>
    <t>ZD432B4A07</t>
  </si>
  <si>
    <t>2021/LT/U/629</t>
  </si>
  <si>
    <t>Z0F32B4ADB</t>
  </si>
  <si>
    <t>VEN.CO</t>
  </si>
  <si>
    <t>2021/LT/U/631</t>
  </si>
  <si>
    <t>Z2532B87B1</t>
  </si>
  <si>
    <t>NEH DI ZONCA</t>
  </si>
  <si>
    <t>2021/LT/U/642</t>
  </si>
  <si>
    <t>Z6632C380C</t>
  </si>
  <si>
    <t>2021/LT/U/643</t>
  </si>
  <si>
    <t>Z0332C3EB3</t>
  </si>
  <si>
    <t>2021/LT/U/647</t>
  </si>
  <si>
    <t>Z4B32C4C39</t>
  </si>
  <si>
    <t>SUSANNA BISCONTIN</t>
  </si>
  <si>
    <t>2021/LT/U/648</t>
  </si>
  <si>
    <t>Z7632C6D62</t>
  </si>
  <si>
    <t>2021/LT/U/652</t>
  </si>
  <si>
    <t>ZA632CD96D</t>
  </si>
  <si>
    <t>2021/LT/U/653</t>
  </si>
  <si>
    <t>Z2732CD983</t>
  </si>
  <si>
    <t>VIVAI LIVIO TOFFOLI</t>
  </si>
  <si>
    <t>2021/LT/U/658</t>
  </si>
  <si>
    <t>Z9832D3E90</t>
  </si>
  <si>
    <t>2021/LT/U/662</t>
  </si>
  <si>
    <t>Z7032D6AB0</t>
  </si>
  <si>
    <t>2021/LT/U/664</t>
  </si>
  <si>
    <t>Z7032D881A</t>
  </si>
  <si>
    <t>WEBSELF SRL</t>
  </si>
  <si>
    <t>2021/LT/U/665</t>
  </si>
  <si>
    <t>Z3432D9362</t>
  </si>
  <si>
    <t>2021/LT/U/666</t>
  </si>
  <si>
    <t>Z1C32D93C7</t>
  </si>
  <si>
    <t>2021/LT/U/667</t>
  </si>
  <si>
    <t>Z1332D944B</t>
  </si>
  <si>
    <t>2021/LT/U/671</t>
  </si>
  <si>
    <t xml:space="preserve"> Z5532DEEA3</t>
  </si>
  <si>
    <t>2021/LT/U/672</t>
  </si>
  <si>
    <t>Z9032DF8A8</t>
  </si>
  <si>
    <t>2021/LT/U/679</t>
  </si>
  <si>
    <t>ZF632E3A63</t>
  </si>
  <si>
    <t>2021/LT/U/684</t>
  </si>
  <si>
    <t xml:space="preserve"> Z0E32E8CF7</t>
  </si>
  <si>
    <t>2021/LT/U/686</t>
  </si>
  <si>
    <t>Z4832EB22B</t>
  </si>
  <si>
    <t>NOTAIO PALUDET</t>
  </si>
  <si>
    <t>2021/LT/U/687</t>
  </si>
  <si>
    <t>Z6232EBA28</t>
  </si>
  <si>
    <t>2021/LT/U/688</t>
  </si>
  <si>
    <t>ZEA32EBA89</t>
  </si>
  <si>
    <t>2021/LT/U/689</t>
  </si>
  <si>
    <t>Z3D32EBAF8</t>
  </si>
  <si>
    <t>2021/LT/U/690</t>
  </si>
  <si>
    <t>Z1E32EBB70</t>
  </si>
  <si>
    <t>ARIANNA GASPERINA</t>
  </si>
  <si>
    <t>2021/LT/U/691</t>
  </si>
  <si>
    <t>Z3E32EBC38</t>
  </si>
  <si>
    <t>2021/LT/U/692</t>
  </si>
  <si>
    <t>Z2432EBD0E</t>
  </si>
  <si>
    <t>2021/LT/U/695</t>
  </si>
  <si>
    <t>ZE232F31F5</t>
  </si>
  <si>
    <t>2021/LT/U/698</t>
  </si>
  <si>
    <t>ZEE32F9F15</t>
  </si>
  <si>
    <t>2021/LT/U/699</t>
  </si>
  <si>
    <t>ZC532FB84F</t>
  </si>
  <si>
    <t>AVV. LORENZO RET</t>
  </si>
  <si>
    <t>2021/LT/U/710</t>
  </si>
  <si>
    <t>Z79330A99C</t>
  </si>
  <si>
    <t>2021/LT/U/711</t>
  </si>
  <si>
    <t> Z43330A9C3</t>
  </si>
  <si>
    <t>2021/LT/U/713</t>
  </si>
  <si>
    <t>Z97330E79F</t>
  </si>
  <si>
    <t>BOER</t>
  </si>
  <si>
    <t>2021/LT/U/724</t>
  </si>
  <si>
    <t>Z66331774A</t>
  </si>
  <si>
    <t>2021/LT/U/725</t>
  </si>
  <si>
    <t>Z423317764</t>
  </si>
  <si>
    <t>2021/LT/U/726</t>
  </si>
  <si>
    <t>Z843317788</t>
  </si>
  <si>
    <t>2021/LT/U/727</t>
  </si>
  <si>
    <t>ZC333178D3</t>
  </si>
  <si>
    <t>2021/LT/U/728</t>
  </si>
  <si>
    <t>Z0E3317910</t>
  </si>
  <si>
    <t>PORDENONE TV (FVG Channel)</t>
  </si>
  <si>
    <t>2021/LT/U/732</t>
  </si>
  <si>
    <t>Z743320B31</t>
  </si>
  <si>
    <t>2021/LT/U/733</t>
  </si>
  <si>
    <t>Z163320B59</t>
  </si>
  <si>
    <t>2021/LT/U/734</t>
  </si>
  <si>
    <t>Z783320C45</t>
  </si>
  <si>
    <t>DOTT. PAOLA CAIOZZO</t>
  </si>
  <si>
    <t>2021/LT/U/735</t>
  </si>
  <si>
    <t>Z353320CD7</t>
  </si>
  <si>
    <t>2021/LT/U/740</t>
  </si>
  <si>
    <t>Z6B3325E11</t>
  </si>
  <si>
    <t>2021/LT/U/741</t>
  </si>
  <si>
    <t>Z2A3325E32</t>
  </si>
  <si>
    <t>2021/LT/U/742</t>
  </si>
  <si>
    <t>ZD23325E60</t>
  </si>
  <si>
    <t>PETRA</t>
  </si>
  <si>
    <t>2021/LT/U/746</t>
  </si>
  <si>
    <t>Z1C33271F4</t>
  </si>
  <si>
    <t>2021/LT/U/751</t>
  </si>
  <si>
    <t>ZAC3334263</t>
  </si>
  <si>
    <t>2021/LT/U/753</t>
  </si>
  <si>
    <t>ZC73335D46</t>
  </si>
  <si>
    <t>UNILEGNO FRIULI</t>
  </si>
  <si>
    <t>2021/LT/U/756</t>
  </si>
  <si>
    <t>ZAC333FEA3</t>
  </si>
  <si>
    <t>2021/LT/U/757</t>
  </si>
  <si>
    <t>Z7A333FEE3</t>
  </si>
  <si>
    <t>GROWCAPITAL</t>
  </si>
  <si>
    <t>2021/LT/U/759</t>
  </si>
  <si>
    <t>Z543341114</t>
  </si>
  <si>
    <t>GI.PI.GI</t>
  </si>
  <si>
    <t>2021/LT/U/764</t>
  </si>
  <si>
    <t>Z27334D1DE</t>
  </si>
  <si>
    <t>2021/LT/U/765</t>
  </si>
  <si>
    <t>ZFA334D2DA</t>
  </si>
  <si>
    <t>2021/LT/U/766</t>
  </si>
  <si>
    <t>Z55334D767</t>
  </si>
  <si>
    <t>STUDIO PONTI</t>
  </si>
  <si>
    <t>2021/LT/U/768</t>
  </si>
  <si>
    <t>Z313351A2D</t>
  </si>
  <si>
    <t>2021/LT/U/774</t>
  </si>
  <si>
    <t>Z63335DA19</t>
  </si>
  <si>
    <t>AVV BIANCHIN</t>
  </si>
  <si>
    <t>2021/LT/U/789</t>
  </si>
  <si>
    <t>Z1B336C59D</t>
  </si>
  <si>
    <t>2021/LT/U/794</t>
  </si>
  <si>
    <t>ZA9337647C</t>
  </si>
  <si>
    <t>2021/LT/U/795</t>
  </si>
  <si>
    <t>ZF83376530</t>
  </si>
  <si>
    <t>2021/LT/U/796</t>
  </si>
  <si>
    <t>Z053376562</t>
  </si>
  <si>
    <t>LISA SERVIZI</t>
  </si>
  <si>
    <t>2021/LT/U/800</t>
  </si>
  <si>
    <t>ZDF33786A6</t>
  </si>
  <si>
    <t>2021/LT/U/802</t>
  </si>
  <si>
    <t>Z41337ED2C</t>
  </si>
  <si>
    <t>2021/LT/U/808</t>
  </si>
  <si>
    <t>Z56338CD7A</t>
  </si>
  <si>
    <t>2021/LT/U/814</t>
  </si>
  <si>
    <t>Z2233A2D2D</t>
  </si>
  <si>
    <t>2021/LT/U/815</t>
  </si>
  <si>
    <t>ZF933A2D47</t>
  </si>
  <si>
    <t>20.05</t>
  </si>
  <si>
    <t>27.05</t>
  </si>
  <si>
    <t>01.06</t>
  </si>
  <si>
    <t>09.06</t>
  </si>
  <si>
    <t>15.06</t>
  </si>
  <si>
    <t>21.06</t>
  </si>
  <si>
    <t>25.06</t>
  </si>
  <si>
    <t>29.06</t>
  </si>
  <si>
    <t>05.07</t>
  </si>
  <si>
    <t>07.07</t>
  </si>
  <si>
    <t>21.07</t>
  </si>
  <si>
    <t>16.08</t>
  </si>
  <si>
    <t>31.08</t>
  </si>
  <si>
    <t>15.09</t>
  </si>
  <si>
    <t>17.09</t>
  </si>
  <si>
    <t>22.09</t>
  </si>
  <si>
    <t>23.09</t>
  </si>
  <si>
    <t>27.09</t>
  </si>
  <si>
    <t>28.09</t>
  </si>
  <si>
    <t>05.10</t>
  </si>
  <si>
    <t>18.10</t>
  </si>
  <si>
    <t>20.10</t>
  </si>
  <si>
    <t>27.10</t>
  </si>
  <si>
    <t>Rimozione rifiuti abbandonati spiaggette Meduna, via Levade PN</t>
  </si>
  <si>
    <t>Pulizie strordinarie sala riunioni e discarica</t>
  </si>
  <si>
    <t>Rimozione e smaltimento cartongesso vial D'Aviano PN</t>
  </si>
  <si>
    <t>Fornitura etichette adesive Pordenone (200+1590+2350), Cordenons (150), San Quirino (100+100)</t>
  </si>
  <si>
    <t>Distribuzione mangime antifecondativo colombi (15 mesi)</t>
  </si>
  <si>
    <t>Fornitura ricambi serrature mod. FRANZEN</t>
  </si>
  <si>
    <t>Riparazione serbatoio in PVC Mitsubishi</t>
  </si>
  <si>
    <t>Pulizie sede (01.05-31.12)</t>
  </si>
  <si>
    <t>Fornitura n. 1 webroot antivirus</t>
  </si>
  <si>
    <t>Consulenza OHSAS 18001 con passaggio ISO 45001:2015</t>
  </si>
  <si>
    <t>Lavori c/o bocciodromo di Torre - via Musile</t>
  </si>
  <si>
    <t>Rimozione smaltimento cartongesso via Svevo Pordenone</t>
  </si>
  <si>
    <t>Rimozione smaltimento cartongesso via Nuova di Corva Pordenone</t>
  </si>
  <si>
    <t>Attutatori a catena pz 3 (per finestre serre)</t>
  </si>
  <si>
    <t>Fornitura n. 20 manuali TUTELA DELLA SALUTE E SICUREZZA SUL LUOGO DI LAVORO</t>
  </si>
  <si>
    <t>Premio inc/furto auto/infortuni/RCT/RCO</t>
  </si>
  <si>
    <t>Corso appalti</t>
  </si>
  <si>
    <t>Taglio alberature c/o parchi comunali affid. Urgenza</t>
  </si>
  <si>
    <t>Arredo verde zona municipio PN</t>
  </si>
  <si>
    <t>Acquisto n. 5 campane usate MRVC</t>
  </si>
  <si>
    <t>Manutenzione straordinaria giochi</t>
  </si>
  <si>
    <t>Iscrizione albo Gestori 2 spazzatrici AKX478 e AKX479</t>
  </si>
  <si>
    <t>Fornitura 140 napo 70litri + 30 napo 50litri</t>
  </si>
  <si>
    <t xml:space="preserve">Fornitura n. 5 cassoni scarrabili </t>
  </si>
  <si>
    <t>Trasporto autorizzato e smaltimento rifiuti giacenti via Prà Pordenone guaina/carta catramata</t>
  </si>
  <si>
    <t>Potature giardini IV novembre PN</t>
  </si>
  <si>
    <t>Rimozione materasso proprietà Pitter Vallenoncello</t>
  </si>
  <si>
    <t>Analisi extra discarica e scarichi acque sede GEA e Ecocentro PN</t>
  </si>
  <si>
    <t>Stampa affissione distribuzione OLI VEGETALI-Stampa affissione campagna CRDS RD DECORO</t>
  </si>
  <si>
    <t>Pulizia fosse settiche c/o Parco Galvani e Parco San Valentino</t>
  </si>
  <si>
    <t>Pareri vari</t>
  </si>
  <si>
    <t>Rimozione rifiuti via delle Caserme 35</t>
  </si>
  <si>
    <t>Bonifiche olio vegetale inquinato</t>
  </si>
  <si>
    <t>Analisi 17 09 04 CdR MRVC</t>
  </si>
  <si>
    <t>Manutenzione straordinaria impianti</t>
  </si>
  <si>
    <t>Fornitura articoli e manutenzioni straordinarie impianti</t>
  </si>
  <si>
    <t>Fornitura attrezzatura gioco</t>
  </si>
  <si>
    <t>Iscrizione Albo TS 2 comp, canc 2 spazz, proroga 1 comp nolo</t>
  </si>
  <si>
    <t>Fornitura carta</t>
  </si>
  <si>
    <t>Campagna comunicazione APP MYGEA</t>
  </si>
  <si>
    <t>Stampa affissione distribuzione campagna APP MYGEA</t>
  </si>
  <si>
    <t>Allestimento aiuole via De Paoli</t>
  </si>
  <si>
    <t>Pulizia area dietro via Codafora</t>
  </si>
  <si>
    <t>Pulizia caditoie CdR</t>
  </si>
  <si>
    <t>Interventi via Nuova di Corva PN</t>
  </si>
  <si>
    <t>Consulenza stragiudiziale sinistro</t>
  </si>
  <si>
    <t>Trasporto e smaltimento 17 06 04 guaina/carta catramata PN via Burida</t>
  </si>
  <si>
    <t>Trasporto e smaltimento 17 06 04 guaina/carta catramata PN vial Grande</t>
  </si>
  <si>
    <t>Tappeto erboso aiuola via De Paoli</t>
  </si>
  <si>
    <t>Attestazione di rinnovo periodico di conformità anticendio, relazione di sopralluogo cdR PN</t>
  </si>
  <si>
    <t>Fornitura annuali autunnali</t>
  </si>
  <si>
    <t>Manutenzione straordinaria alberature site nel Comune di Pordenone</t>
  </si>
  <si>
    <t xml:space="preserve">Fornitura n. 100 bidoncini RD carta 40 litri comune di Cordenons </t>
  </si>
  <si>
    <t xml:space="preserve">Avvio a recupero CER 15 02 03 </t>
  </si>
  <si>
    <t>Acquisto corpo macchina</t>
  </si>
  <si>
    <t>Rimozione/bonifica tubi in amianto CdR via Dal Mas</t>
  </si>
  <si>
    <t>Verifica ristagno Parco San Valentino</t>
  </si>
  <si>
    <t>Incremento pacchetto 20 ore</t>
  </si>
  <si>
    <t>Sistemazione aiuola via Mazzini</t>
  </si>
  <si>
    <t>Manutenzione aiuole</t>
  </si>
  <si>
    <t>Fornitura chiavi n. 200 mapp. 2009</t>
  </si>
  <si>
    <t>Pubblicazioni procedura aperta trasporto e avvio a recupero 20 03 03</t>
  </si>
  <si>
    <t>Incarico contenzioso rivalsa datore di lavoro</t>
  </si>
  <si>
    <t>Rimozione/bonifica/incapsulamento canna fumaria amianto via Burida PN</t>
  </si>
  <si>
    <t>Medico del lavoro</t>
  </si>
  <si>
    <t>Pulizia area deposito olio o rifiuti pericolosi c/o ecocentri di PN, RIP e CRDS</t>
  </si>
  <si>
    <t>Manutenzioni straordinarie sede</t>
  </si>
  <si>
    <t>Messa in sicurezza area cani Parco del Seminario</t>
  </si>
  <si>
    <t>Incarico di carico/trasporto/smaltimento percolato discarica CER 19 07 03 (30.04 - 31.12)</t>
  </si>
  <si>
    <t>Rinnovo certificazione apple, hosting, manutenzione, assistenza APP MYGEA</t>
  </si>
  <si>
    <t>Campagna Cordenons RD e abbandono rifiuti</t>
  </si>
  <si>
    <t>Distribuzione sacchetti plastica e umido SQ</t>
  </si>
  <si>
    <t>Fornitura sacchi plastica per ECOCOMPATTATORI</t>
  </si>
  <si>
    <t>Fornitura spazzole</t>
  </si>
  <si>
    <t>Fornitura tavole in legno</t>
  </si>
  <si>
    <t>Fornitura sacchetti plastica/metalli SQ + CRDS - Fornitura sacchetti organico SQ</t>
  </si>
  <si>
    <t>Mercato PRT 01.06 - 31.12</t>
  </si>
  <si>
    <t>Fornitura blocchi servizio</t>
  </si>
  <si>
    <t>Deratizzazione Centro anziani via Piave e sede</t>
  </si>
  <si>
    <t>Rinnovo servizi piattaforma Net4market</t>
  </si>
  <si>
    <t>Ripristino manto stradale (sversamento olio)</t>
  </si>
  <si>
    <t>Causa Tribunale Holder</t>
  </si>
  <si>
    <t>Servizio attività editoriale</t>
  </si>
  <si>
    <t>Servizio di rassegna stampa</t>
  </si>
  <si>
    <t>Movimentazioni CdR GEA (01.04 - 01.07)</t>
  </si>
  <si>
    <t>Servizio CER 200303 COMUNI VARI</t>
  </si>
  <si>
    <t>Consulenza ambeintale Discariche Vallenoncello</t>
  </si>
  <si>
    <t>Abbattimenti fortunale</t>
  </si>
  <si>
    <t>Sfalci con trattore</t>
  </si>
  <si>
    <t>Fornitura attrezzature ufficio</t>
  </si>
  <si>
    <t>Riparazione mini air solution</t>
  </si>
  <si>
    <t>Manutenzione/ispezione ordinaria schede attrezzature ludiche</t>
  </si>
  <si>
    <t>Trasporto rifiuti agricoli CRDS</t>
  </si>
  <si>
    <t>Aspirazione CER 16 07 08 CdR comunali</t>
  </si>
  <si>
    <t xml:space="preserve">IPT N. 2 PORTER </t>
  </si>
  <si>
    <t>Verifica normativa attrezzature</t>
  </si>
  <si>
    <t>Fornitura articoli per manutenzioni</t>
  </si>
  <si>
    <t>Fornitura borracce termiche</t>
  </si>
  <si>
    <t>Iscrizione compattatore EG789WR cat Ic, 4f + 2 porter</t>
  </si>
  <si>
    <t>Nolo EG789WR (04.08 - 31.12)</t>
  </si>
  <si>
    <t>Corso social media</t>
  </si>
  <si>
    <t>Abbandnati via vial D'aviano cartongesso/carta catramata</t>
  </si>
  <si>
    <t>Manutenzione piazza XX settembre</t>
  </si>
  <si>
    <t>Ritiro ingombranti a domicilio (01.09-31.12)</t>
  </si>
  <si>
    <t>Assistenza, gestione e sviluppo brand su social facebook</t>
  </si>
  <si>
    <t>Integrazione gara sfalci supplementari 2021/LT/U/235</t>
  </si>
  <si>
    <t>Pulizia aiuole PN</t>
  </si>
  <si>
    <t>Chiusura parchi (integrativo prot. 2020/LT/U/742)</t>
  </si>
  <si>
    <t xml:space="preserve"> Servizio implementazione relise 3.02 MyGEA App</t>
  </si>
  <si>
    <t>Fornitura terra vagliata e torba</t>
  </si>
  <si>
    <t>Rilievi percolato discarica Vallenoncello B-vecchia (intervento suggerito ARPA)</t>
  </si>
  <si>
    <t>Verbale d'assemblea straordinaria di S.p.a. partecipata da enti pubblici. Delibere di modifica dell'oggetto sociale</t>
  </si>
  <si>
    <t>Fornitura attrezzature ricambi</t>
  </si>
  <si>
    <t>Pulizia colonia felina via Canaletto</t>
  </si>
  <si>
    <t>Disinfestazione scuole</t>
  </si>
  <si>
    <t>Sistemazione scultura di GEA in Parco San Valentino</t>
  </si>
  <si>
    <t>Fornitura PC</t>
  </si>
  <si>
    <t>Fornitura etichette taniche olio 900</t>
  </si>
  <si>
    <t xml:space="preserve">Acquisto cestini ricondizionati ATHENA </t>
  </si>
  <si>
    <t>Costituzione parte civile proc pen 4461/18 RGNR</t>
  </si>
  <si>
    <t>Rinnovo canone manutenzione Firewall</t>
  </si>
  <si>
    <t>Intervento agosto 20 03 03 CdR PN, SQ, RIP, CRDS</t>
  </si>
  <si>
    <t>Manutenzione straordinaria impianto lavaggio</t>
  </si>
  <si>
    <t>Sfalcio erba c/o colonia felina Via Canaletto Pordenone</t>
  </si>
  <si>
    <t>Derattizzazione (5 interventi) c/o colonia felina Piazza Lozer</t>
  </si>
  <si>
    <t>Servizio di asporto e smaltimento rifiuti abbandonati Via Piccola PN</t>
  </si>
  <si>
    <t>Servizio campagna informativa nuova raccolta porta a porta</t>
  </si>
  <si>
    <t>Servizio spot informativi/ interventi redazionali tv Fvg channel</t>
  </si>
  <si>
    <t>Disinfestazione Parco Galvani</t>
  </si>
  <si>
    <t>Derattizzazione Tribunale Pn</t>
  </si>
  <si>
    <t>Piano formativo finanziato da FONSERVIZI</t>
  </si>
  <si>
    <t>Variazione Albo Gestori + iscrizione</t>
  </si>
  <si>
    <t>Pacchetto ore assistenza</t>
  </si>
  <si>
    <t>Riparazione BX788MK</t>
  </si>
  <si>
    <t>Verifica comune</t>
  </si>
  <si>
    <t>Fornitura n. 150 etichette adesive</t>
  </si>
  <si>
    <t>Fornitura licenza antivirus</t>
  </si>
  <si>
    <t>Ritiro e recupero legno bacino GEA 01.10-31.12</t>
  </si>
  <si>
    <t>Rimozione/bonifica amianto abbandonato via Del Passo PN</t>
  </si>
  <si>
    <t>Consulenza in materia di finanza agevolata</t>
  </si>
  <si>
    <t>Sostituzione pontili presenti c/o Parco Castello di Torre</t>
  </si>
  <si>
    <t>Disinfestazione zanzare parco San Valentino</t>
  </si>
  <si>
    <t>Intervento settembre 20 03 03 PN</t>
  </si>
  <si>
    <t>Redazione parere legale modifiche statutarie</t>
  </si>
  <si>
    <t>Sistemazione area verde via Pirandello</t>
  </si>
  <si>
    <t>Consulenza legale al 30.09.2022</t>
  </si>
  <si>
    <t>Fornitura adesivi per camion</t>
  </si>
  <si>
    <t>Trasporto rifiuti urbani da CdR comunali (01.07 - 30.09)</t>
  </si>
  <si>
    <t>Carico, trasporto abbandonati cartongesso via Santorini PN</t>
  </si>
  <si>
    <t>Corso aggiornamento RSPP</t>
  </si>
  <si>
    <t>Gestione colonie feline (15.10.2021 - 30.09.2023)</t>
  </si>
  <si>
    <t>Fornitura chiavi piane cifrate</t>
  </si>
  <si>
    <t>Potatura siepi cimitero</t>
  </si>
  <si>
    <t>Vaglio impianto lavaggio</t>
  </si>
  <si>
    <t>Ordine cancelleria</t>
  </si>
  <si>
    <t>1. FVG SERVIZI; 2. COOP NONCELLO; 3. KARPOS.</t>
  </si>
  <si>
    <t>1. FVG SERVIZI.</t>
  </si>
  <si>
    <t xml:space="preserve">1. CARNOVALI; 2. BTE; 3. LOCATELLI EUROCONTAINERS; 4. MUZZIN. </t>
  </si>
  <si>
    <t>1. BTE; 2. LOCATELLI EUROCONTAINERS; 3. MUZZIN.</t>
  </si>
  <si>
    <t>1. TREVISAN; 2. VIVAI TOFFOLI.</t>
  </si>
  <si>
    <t>1. TREVISAN; 2. VIVAI TOFFOLI; 3. IL GIARDINO DI DE PRA.</t>
  </si>
  <si>
    <t>1. FLORICOLTURA DANIELA; 2. MODANESE OLINDO.</t>
  </si>
  <si>
    <t xml:space="preserve">1. FLORICOLTURA DANIELA; 2. MODANESE OLINDO. </t>
  </si>
  <si>
    <t>1. PERTEGATO M.; 2. CRICKET SRL; 3. PIGHIN M.</t>
  </si>
  <si>
    <t>1. PERTEGATO M.; 2. CRICKET SRL; 3. PIGHIN M.; 4. ADCONSULTING</t>
  </si>
  <si>
    <t>1. WAYPRESS; 2. ECO DELLA STAMPA; 3. DAILYPRESS.</t>
  </si>
  <si>
    <t xml:space="preserve">1. WAYPRESS; 2. DAILYPRESS. </t>
  </si>
  <si>
    <t>1. TREVISAN; 2. VIVAI OLIVO TOFFOLI; 3. IL GIRASOLE.</t>
  </si>
  <si>
    <t>1. TREVISAN; 2. VIVAI OLIVO TOFFOLI.</t>
  </si>
  <si>
    <t>1. GI.PI.GI; 2. ADAMI MONTAGGI; 3. CREAZIONI SRL.</t>
  </si>
  <si>
    <t>AVV SINACORI</t>
  </si>
  <si>
    <t>2021/LT/U/816</t>
  </si>
  <si>
    <t>2021/LT/U/818</t>
  </si>
  <si>
    <t>2021/LT/U/819</t>
  </si>
  <si>
    <t>2021/LT/U/821</t>
  </si>
  <si>
    <t>2021/LT/U/825</t>
  </si>
  <si>
    <t>2021/LT/U/826</t>
  </si>
  <si>
    <t>2021/LT/U/828</t>
  </si>
  <si>
    <t>2021/LT/U/829</t>
  </si>
  <si>
    <t>2021/LT/U/833</t>
  </si>
  <si>
    <t>2021/LT/U/839</t>
  </si>
  <si>
    <t>2021/LT/U/841</t>
  </si>
  <si>
    <t>2021/LT/U/842</t>
  </si>
  <si>
    <t>2021/LT/U/843</t>
  </si>
  <si>
    <t>2021/LT/U/844</t>
  </si>
  <si>
    <t>2021/LT/U/849</t>
  </si>
  <si>
    <t>2021/LT/U/850</t>
  </si>
  <si>
    <t>2021/LT/U/852</t>
  </si>
  <si>
    <t>2021/LT/U/853</t>
  </si>
  <si>
    <t>2021/LT/U/854</t>
  </si>
  <si>
    <t>2021/LT/U/855</t>
  </si>
  <si>
    <t>2021/LT/U/858</t>
  </si>
  <si>
    <t>2021/LT/U/859</t>
  </si>
  <si>
    <t>2021/LT/U/861</t>
  </si>
  <si>
    <t>2021/LT/U/869</t>
  </si>
  <si>
    <t>2021/LT/U/904</t>
  </si>
  <si>
    <t>2021/LT/U/911</t>
  </si>
  <si>
    <t>2021/LT/U/913</t>
  </si>
  <si>
    <t>ZDF33A71C4</t>
  </si>
  <si>
    <t>Z8A33ABEDD</t>
  </si>
  <si>
    <t>ZAD33A7DC8</t>
  </si>
  <si>
    <t xml:space="preserve"> ZAF33B426A</t>
  </si>
  <si>
    <t>Z9533C3E40</t>
  </si>
  <si>
    <t>Z1A33C454C</t>
  </si>
  <si>
    <t>Z9633C64C2</t>
  </si>
  <si>
    <t xml:space="preserve"> Z5E33C82C4</t>
  </si>
  <si>
    <t>Z4033D3FC1</t>
  </si>
  <si>
    <t>Z6033DD787</t>
  </si>
  <si>
    <t>Z7F33E9A2C</t>
  </si>
  <si>
    <t>Z3033E9A73</t>
  </si>
  <si>
    <t>Z6433E9ABD</t>
  </si>
  <si>
    <t>Z2433EAAD3</t>
  </si>
  <si>
    <t>ZAE33F12B1</t>
  </si>
  <si>
    <t>ZCF33F12C3</t>
  </si>
  <si>
    <t>Z0A33F1E60</t>
  </si>
  <si>
    <t>ZDE33F1FA1</t>
  </si>
  <si>
    <t>Z2D33F5ACB</t>
  </si>
  <si>
    <t>Z4833F5B35</t>
  </si>
  <si>
    <t>Z9833FC517</t>
  </si>
  <si>
    <t>Z0333FC717</t>
  </si>
  <si>
    <t>ZC73402CF1</t>
  </si>
  <si>
    <t>ZDB340955C</t>
  </si>
  <si>
    <t>Z513415984</t>
  </si>
  <si>
    <t>Z4F3429997</t>
  </si>
  <si>
    <t>Z8D342E135</t>
  </si>
  <si>
    <t>SERVIZI INTEGRATI D.T. </t>
  </si>
  <si>
    <t>BOST GROUP SRL</t>
  </si>
  <si>
    <t>PROLUDIC</t>
  </si>
  <si>
    <t>GIORGIO GASPARDO</t>
  </si>
  <si>
    <t>DIES - UNIUD</t>
  </si>
  <si>
    <t>OFFICE SOLUTIONS SRL</t>
  </si>
  <si>
    <t>STUDIO PROGETEC</t>
  </si>
  <si>
    <t>15.11</t>
  </si>
  <si>
    <t>Fornitura spazzole Cleango 500</t>
  </si>
  <si>
    <t>Servizio distribuzione busta/lettera/opuscolo c/o cassette postali utenze domestiche e non domestiche - Comune di Roveredo in Piano</t>
  </si>
  <si>
    <t>Servizi informatici distribuzione kit nuova RD Comune Roveredo in Piano</t>
  </si>
  <si>
    <t>Servizio stampa e affissione Poster 6x3 Ecomobile Pordenone</t>
  </si>
  <si>
    <t>Servizio distribuzione kit nuova RD Comune di Roveredo in Piano</t>
  </si>
  <si>
    <t>Servizio movimentazione ECOMOBILE GEA (15.11 - 28.02)</t>
  </si>
  <si>
    <t>Fornitura 50 pz big bags ECOMOBILE</t>
  </si>
  <si>
    <t>Servizio realizzazione videoclip + FAQ Nuova Raccolta Differenziata Roveredo in Piano</t>
  </si>
  <si>
    <t>Fornitura n. 70 NAPO</t>
  </si>
  <si>
    <t>Fornitura lettore Barcode</t>
  </si>
  <si>
    <t>Webroot + DNS</t>
  </si>
  <si>
    <t>Disinfestazione calabroni PN</t>
  </si>
  <si>
    <t>Realizzazione aiuole fiorite</t>
  </si>
  <si>
    <t>Manutenzione straordinaria CdR</t>
  </si>
  <si>
    <t>Sostituzione staccionata su pendio Parco Castello di Torre</t>
  </si>
  <si>
    <t>Consulenza ottimizzazione percorsi e carichi di lavoro</t>
  </si>
  <si>
    <t>Verifica periodica pesa a ponte</t>
  </si>
  <si>
    <t>Supporto elaborazione PEF MTR ARERA 2022-2025</t>
  </si>
  <si>
    <t>Pulizia straordinaria servizi igienici Parco San Valentino</t>
  </si>
  <si>
    <t>Redazione Piano emergenza CdR bacino GEA</t>
  </si>
  <si>
    <t>Manutenzione programmata centrale biogas discarica Vallenoncello</t>
  </si>
  <si>
    <t>Lavori urgenti parcheggio Marcolin, Parco del Seminario, via Onesti, via Codafora PN</t>
  </si>
  <si>
    <t>Analisi consumi energetici e di rete su quadri elettrici della ns. sede</t>
  </si>
  <si>
    <t>Hardware/Software sportello Roveredo in Piano</t>
  </si>
  <si>
    <t>Manutenzione straordinaria fontane</t>
  </si>
  <si>
    <t>Incarico relazione prevenzione incendi Sala riunioni aziendale</t>
  </si>
  <si>
    <t>1. IDEALSERVICE; 2. KARPOS; 3. COOPNONCELLO; 4. FVG SERVIZI</t>
  </si>
  <si>
    <t>1. SNUA; 2. ISPEF; 3. MORETTO; 4. IDEALSERVICE; 5. ARTCO;  6. SANGALLI; 7. CASAGRANDE DARIO.</t>
  </si>
  <si>
    <t>1. SNUA; 2. ISPEF; 3. MORETTO.</t>
  </si>
  <si>
    <t>1. Corisac; 2. SEIDUESEI; 3. Mattiussi</t>
  </si>
  <si>
    <t>1. TREVISAN; 2. VIRIDIS:</t>
  </si>
  <si>
    <t>1. TREVISAN; 2. VIRIDIS</t>
  </si>
  <si>
    <t>2021/LT/U/916</t>
  </si>
  <si>
    <t>2021/LT/U/917</t>
  </si>
  <si>
    <t>2021/LT/U/918</t>
  </si>
  <si>
    <t>2021/LT/U/919</t>
  </si>
  <si>
    <t>2021/LT/U/921</t>
  </si>
  <si>
    <t>2021/LT/U/923</t>
  </si>
  <si>
    <t>2021/LT/U/924</t>
  </si>
  <si>
    <t>2021/LT/U/932</t>
  </si>
  <si>
    <t>2021/LT/U/933</t>
  </si>
  <si>
    <t>2021/LT/U/934</t>
  </si>
  <si>
    <t>2021/LT/U/935</t>
  </si>
  <si>
    <t>2021/LT/U/936</t>
  </si>
  <si>
    <t>2021/LT/U/937</t>
  </si>
  <si>
    <t>2021/LT/U/941</t>
  </si>
  <si>
    <t>2021/LT/U/942</t>
  </si>
  <si>
    <t>2021/LT/U/943</t>
  </si>
  <si>
    <t>2021/LT/U/944</t>
  </si>
  <si>
    <t>2021/LT/U/945</t>
  </si>
  <si>
    <t>2021/LT/U/946</t>
  </si>
  <si>
    <t>2021/LT/U/947</t>
  </si>
  <si>
    <t>2021/LT/U/938</t>
  </si>
  <si>
    <t>2021/LT/U/949</t>
  </si>
  <si>
    <t>2021/LT/U/953</t>
  </si>
  <si>
    <t>2021/LT/U/956</t>
  </si>
  <si>
    <t>2021/LT/U/957</t>
  </si>
  <si>
    <t>2021/LT/U/958</t>
  </si>
  <si>
    <t>2021/LT/U/960</t>
  </si>
  <si>
    <t>2021/LT/U/961</t>
  </si>
  <si>
    <t>2021/LT/U/962</t>
  </si>
  <si>
    <t>2021/LT/U/954</t>
  </si>
  <si>
    <t>2021/LT/U/967</t>
  </si>
  <si>
    <t>2021/LT/U/968</t>
  </si>
  <si>
    <t>2021/LT/U/969</t>
  </si>
  <si>
    <t>2021/LT/U/970</t>
  </si>
  <si>
    <t>2021/LT/U/971</t>
  </si>
  <si>
    <t>2021/LT/U/972</t>
  </si>
  <si>
    <t>2021/LT/U/973</t>
  </si>
  <si>
    <t>2021/LT/U/974</t>
  </si>
  <si>
    <t>2021/LT/U/976</t>
  </si>
  <si>
    <t>2021/LT/U/982</t>
  </si>
  <si>
    <t>2021/LT/U/983</t>
  </si>
  <si>
    <t>2021/LT/U/984</t>
  </si>
  <si>
    <t>2021/LT/U/985</t>
  </si>
  <si>
    <t>2021/LT/U/986</t>
  </si>
  <si>
    <t>2021/LT/U/987</t>
  </si>
  <si>
    <t>2021/LT/U/989</t>
  </si>
  <si>
    <t>2021/LT/U/990</t>
  </si>
  <si>
    <t>2021/LT/U/1000</t>
  </si>
  <si>
    <t>2021/LT/U/1001</t>
  </si>
  <si>
    <t>ONOFARO SRL</t>
  </si>
  <si>
    <t>VODAFONE</t>
  </si>
  <si>
    <t>SERVIZI INTEGRATI TODESCO</t>
  </si>
  <si>
    <t>LAA</t>
  </si>
  <si>
    <t>ART.CO</t>
  </si>
  <si>
    <t>ITELYUM</t>
  </si>
  <si>
    <t>BALDISSAR</t>
  </si>
  <si>
    <t>NARDI MOBILI IN CARTONE SRL</t>
  </si>
  <si>
    <t>BIOGIARDINO DI CIMMINO</t>
  </si>
  <si>
    <t>ECO LASER INFORMATICA</t>
  </si>
  <si>
    <t>SISTEMI</t>
  </si>
  <si>
    <t>FLORICOLTURA MODANESE</t>
  </si>
  <si>
    <t>ASE</t>
  </si>
  <si>
    <t>JET</t>
  </si>
  <si>
    <t xml:space="preserve">Ing. INDOVINA </t>
  </si>
  <si>
    <t>31.12</t>
  </si>
  <si>
    <t>Prove di stabilità PN</t>
  </si>
  <si>
    <t>Servizio di hosting + Canone R3GIS</t>
  </si>
  <si>
    <t>Servizio prenotazione telefonica ritiro sfalci Cordenons (dicembre-gennaio-febbraio)</t>
  </si>
  <si>
    <t>Fornitura apparecchi telefonici (sede Pordenone e Roveredo in Piano)</t>
  </si>
  <si>
    <t>Premio inc/furto/kasko auto</t>
  </si>
  <si>
    <t>Analisi percolato discariche</t>
  </si>
  <si>
    <t>Pratica proroga 31.12.2022 noli</t>
  </si>
  <si>
    <t>Intervento pulizia sede</t>
  </si>
  <si>
    <t>Ritiro abbandonati riva fiume Meduna a Cordenons</t>
  </si>
  <si>
    <t>Videoispezione impianti fognari piazzale CdR</t>
  </si>
  <si>
    <t>Prelievi ed esami 2021</t>
  </si>
  <si>
    <t>Eliminazione edera P.tta dei Domenicani</t>
  </si>
  <si>
    <t>Consegna comune di San Quirino 200 lettere per verde</t>
  </si>
  <si>
    <t>Lavaggio tute antitaglio</t>
  </si>
  <si>
    <t>Manutenzione ordinaria compressori sede GEA</t>
  </si>
  <si>
    <t>Monitoraggi discarica Vallenoncello</t>
  </si>
  <si>
    <t>Servizio ECOMOBILE (al 28.02.2022)</t>
  </si>
  <si>
    <t>Pulizia box e bagni CdR</t>
  </si>
  <si>
    <t>Servizio rimozione e smaltimento ingombranti magazzino comunale PN</t>
  </si>
  <si>
    <t>Pulizia servizi igienici parchi 2022</t>
  </si>
  <si>
    <t>Fornitura sedie girevoli</t>
  </si>
  <si>
    <t>Ricerca somministrazione n. 1 addetto/a front office</t>
  </si>
  <si>
    <t>Fornitura mobili in cartone sportello Roveredo in Piano</t>
  </si>
  <si>
    <t>Potatura roseto Mira</t>
  </si>
  <si>
    <t>Potatura rose e rampicanti sede GEA</t>
  </si>
  <si>
    <t>Fornitura stampante Kyocera sportello Roveredo in Piano</t>
  </si>
  <si>
    <t>Fornitura toner</t>
  </si>
  <si>
    <t>Pulizia sportello Roveredo in Piano</t>
  </si>
  <si>
    <t>Canone aggiornamento software SISTEMI anno 2022</t>
  </si>
  <si>
    <t>Stampa incellophanatura calendari 2022</t>
  </si>
  <si>
    <t>Rispristino voragine parco San Valentino PN</t>
  </si>
  <si>
    <t>Corso formazione sicurezza</t>
  </si>
  <si>
    <t>Acquisto lettore ASE</t>
  </si>
  <si>
    <t>Kit in PVC sabbiato frost stampato con fascia superiore con texture pallini + LOGO</t>
  </si>
  <si>
    <t>Premio infortuni senza IT 2022</t>
  </si>
  <si>
    <t>Consulenza stragiudiziale in materia di diritto amministrativo e societario</t>
  </si>
  <si>
    <t>Apertura/chiusura parchi e vigilanza discarica, anno 2022</t>
  </si>
  <si>
    <t>Incarico medico del lavoro - prestazioni sanitarie</t>
  </si>
  <si>
    <t>Intervento in urgenza pulizia compattatore a seguito sversamento olio idraulico</t>
  </si>
  <si>
    <t>Distribuzione calendari 2022 PN-CRDS-MV-SQ-PRT</t>
  </si>
  <si>
    <t>Distribuzione calendari 2022 Roveredo in Piano</t>
  </si>
  <si>
    <t>Integrazione giornata ritiro kit Roveredo e Nolo muletto - Pulizia Ecoisole PN</t>
  </si>
  <si>
    <t xml:space="preserve">Studio fattibilità Costruzione 2 Ecocentri </t>
  </si>
  <si>
    <t>Analisi legno RD - Consulenza tavolo con ARPA</t>
  </si>
  <si>
    <t xml:space="preserve">Servizio ritiro percolato </t>
  </si>
  <si>
    <t>Invitati (5): 1. APERELLE; 2. ETJCA; 3. UMANA; 4. MANPOWER; 5. OPENJOB. Offerenti (5): 1. APERELLE; 2. ETJCA; 3. UMANA; 4. MANPOWER; 5. OPENJOB.</t>
  </si>
  <si>
    <t>1. MONDIALPOL; 2. SICURITALIA; 3. COOPSERVICE; 4. AXITECA.</t>
  </si>
  <si>
    <t>1. MACORATTI; 2. TEMPOVERDE; 3. MENARDI; 4. AGRARIA DI PORCIA; 5. Mania Green.</t>
  </si>
  <si>
    <t>1. TEMPOVERDE; 2. MENARDI; 3. AGRARIA DI PORCIA; 4. Mania Green</t>
  </si>
  <si>
    <t>1. GRAFICHE SCARPIS SRL; 2. LUCE SRL.</t>
  </si>
  <si>
    <t>1. CENTER DATA LINE; 2. ECO LASER INFORMATICA; 3. GBR ROSSETTO; 4. MYO SPA</t>
  </si>
  <si>
    <t>1. ECO LASER INFORMATICA; 2. GBR ROSSETTO.</t>
  </si>
  <si>
    <t>1. Itelyum; 2. Acquajet.</t>
  </si>
  <si>
    <t>1. Itelyum.</t>
  </si>
  <si>
    <t xml:space="preserve">1. TIM; 2. VODAFONE </t>
  </si>
  <si>
    <t>ZC8343A293</t>
  </si>
  <si>
    <t>Z5C343A2E1</t>
  </si>
  <si>
    <t>Z4B343B5D4</t>
  </si>
  <si>
    <t>Z7A343BE93</t>
  </si>
  <si>
    <t>ZAE343CC97</t>
  </si>
  <si>
    <t>ZB3343CCF5</t>
  </si>
  <si>
    <t>Z36343CD95</t>
  </si>
  <si>
    <t>ZC9343CDFC</t>
  </si>
  <si>
    <t>Z0A343CE78</t>
  </si>
  <si>
    <t>Z55343CF13</t>
  </si>
  <si>
    <t>ZD7343CFCC</t>
  </si>
  <si>
    <t>Z1C3447DEC</t>
  </si>
  <si>
    <t>ZE93449AB4</t>
  </si>
  <si>
    <t>ZD53452862</t>
  </si>
  <si>
    <t>Z863452B9A</t>
  </si>
  <si>
    <t>Z103452C27</t>
  </si>
  <si>
    <t>ZAA3452D76</t>
  </si>
  <si>
    <t>Z483452E80</t>
  </si>
  <si>
    <t>Z17345B944</t>
  </si>
  <si>
    <t>Z4D3460E6A</t>
  </si>
  <si>
    <t>Z2A3460EC9</t>
  </si>
  <si>
    <t>ZBE3460F75</t>
  </si>
  <si>
    <t>ZE3346109B</t>
  </si>
  <si>
    <t>Z3D34610F7</t>
  </si>
  <si>
    <t>ZBA3461152</t>
  </si>
  <si>
    <t>ZE53461220</t>
  </si>
  <si>
    <t>ZBB346138D</t>
  </si>
  <si>
    <t>ZD73462BC4</t>
  </si>
  <si>
    <t>Z58346F0ED</t>
  </si>
  <si>
    <t>ZDC3470CA9</t>
  </si>
  <si>
    <t>ZAE3470D02</t>
  </si>
  <si>
    <t>ZAB3470E29</t>
  </si>
  <si>
    <t>Z7D3477C52</t>
  </si>
  <si>
    <t>Z373477D10</t>
  </si>
  <si>
    <t>Z193479D2D</t>
  </si>
  <si>
    <t>Z1B347C008</t>
  </si>
  <si>
    <t>Z793489699</t>
  </si>
  <si>
    <t>Z8934896FD</t>
  </si>
  <si>
    <t>ZBD3489747</t>
  </si>
  <si>
    <t>ZE23489772</t>
  </si>
  <si>
    <t>Z0C348979D</t>
  </si>
  <si>
    <t>Z3534897E1</t>
  </si>
  <si>
    <t>Z653489812</t>
  </si>
  <si>
    <t>Z843490083</t>
  </si>
  <si>
    <t>Z0B34918C4</t>
  </si>
  <si>
    <t>ZC73499BD6</t>
  </si>
  <si>
    <t>Z67349C59D</t>
  </si>
  <si>
    <t>Z8E349C74D</t>
  </si>
  <si>
    <t>Z60349C7A6</t>
  </si>
  <si>
    <t xml:space="preserve"> Z7434AF61F</t>
  </si>
  <si>
    <t>ZB034AF69B</t>
  </si>
  <si>
    <t xml:space="preserve"> Z5B349D30C</t>
  </si>
  <si>
    <t xml:space="preserve"> Z0F349D327</t>
  </si>
  <si>
    <t>ZAF34B0315</t>
  </si>
  <si>
    <t xml:space="preserve"> Z0934B0371</t>
  </si>
  <si>
    <t>Colonna1</t>
  </si>
  <si>
    <t>Colonna2</t>
  </si>
  <si>
    <t>Colonna3</t>
  </si>
  <si>
    <t>Colonna4</t>
  </si>
  <si>
    <t>Colonna5</t>
  </si>
  <si>
    <t>Colonna6</t>
  </si>
  <si>
    <t>Colonna7</t>
  </si>
  <si>
    <t>Colonna8</t>
  </si>
  <si>
    <t>Colonna9</t>
  </si>
  <si>
    <t>Colonna12</t>
  </si>
  <si>
    <t>Colonna13</t>
  </si>
  <si>
    <t>Colonna14</t>
  </si>
  <si>
    <t>2022/LT/U/04</t>
  </si>
  <si>
    <t>Z7B34B8F00</t>
  </si>
  <si>
    <t>S</t>
  </si>
  <si>
    <t>05.01</t>
  </si>
  <si>
    <t>Monitoraggio fornitori 2022</t>
  </si>
  <si>
    <t>2022/LT/U/08</t>
  </si>
  <si>
    <t>ZB634C9ECE</t>
  </si>
  <si>
    <t>AL MULINO DI PORCIA</t>
  </si>
  <si>
    <t>F</t>
  </si>
  <si>
    <t>Fornitura plafoniere e specchio per ufficio GEA Roveredo in Piano</t>
  </si>
  <si>
    <t>2022/LT/U/09</t>
  </si>
  <si>
    <t>ZAE34C9F97</t>
  </si>
  <si>
    <t>Fornitura attuatori a catena</t>
  </si>
  <si>
    <t>2022/LT/U/10</t>
  </si>
  <si>
    <t>Z4834CA088</t>
  </si>
  <si>
    <t>Fornitura ricambi 2022</t>
  </si>
  <si>
    <t>2022/LT/U/11</t>
  </si>
  <si>
    <t>Z8534CA43A</t>
  </si>
  <si>
    <t>Fornitura DPI 2022</t>
  </si>
  <si>
    <t>2022/LT/U/12</t>
  </si>
  <si>
    <t>Z4F34CA657</t>
  </si>
  <si>
    <t>CANTON COLORI</t>
  </si>
  <si>
    <t xml:space="preserve">Fornitura materiale per manutenzione giochi </t>
  </si>
  <si>
    <t>2022/LT/U/13</t>
  </si>
  <si>
    <t>Z1834CA82F</t>
  </si>
  <si>
    <t>Fornitura materiale plastico 2022</t>
  </si>
  <si>
    <t>2022/LT/U/17</t>
  </si>
  <si>
    <t>ZE134D6A91</t>
  </si>
  <si>
    <t>Risoluzione prescrizioni decreto AIA 5582/AMB</t>
  </si>
  <si>
    <t>2022/LT/U/18</t>
  </si>
  <si>
    <t>Z6934D6B8F</t>
  </si>
  <si>
    <t>Sostituzione e lavaggio bidoni Roveredo in Piano</t>
  </si>
  <si>
    <t>2022/LT/U/19</t>
  </si>
  <si>
    <t>Z3734D6CCA</t>
  </si>
  <si>
    <t>CAIOZZO PAOLA</t>
  </si>
  <si>
    <t>Organizzazione risorse umane</t>
  </si>
  <si>
    <t>2022/LT/U/20</t>
  </si>
  <si>
    <t>Z5234D7025</t>
  </si>
  <si>
    <t>Manutenzione straordinaria impianto idraulico-termotecnico sede GEA anno 2022</t>
  </si>
  <si>
    <t>2022/LT/U/21</t>
  </si>
  <si>
    <t>Z0934D710F</t>
  </si>
  <si>
    <t>EGON SRL</t>
  </si>
  <si>
    <t>Fornitura articoli per manutenzione attrezzature, impianti, veicoli anno 2022</t>
  </si>
  <si>
    <t>2022/LT/U/22</t>
  </si>
  <si>
    <t>ZF334D725C</t>
  </si>
  <si>
    <t>Fornitura materiale ferramenta per manutenzione anno 2022</t>
  </si>
  <si>
    <t>2022/LT/U/23</t>
  </si>
  <si>
    <t>ZEB34D7325</t>
  </si>
  <si>
    <t>Fornitura materiale idraulico anno 2022</t>
  </si>
  <si>
    <t>2022/LT/U/24</t>
  </si>
  <si>
    <t>ZE634D73C2</t>
  </si>
  <si>
    <t>Fornitura materiale elettrico anno 2022</t>
  </si>
  <si>
    <t>2022/LT/U/25</t>
  </si>
  <si>
    <t>ZD034D7998</t>
  </si>
  <si>
    <t>Pulizie civili sede (uffici, spogliatoi, officina) e ecosportello Roveredo in Piano - gennaio e febbraio 2022</t>
  </si>
  <si>
    <t>2022/LT/U/26</t>
  </si>
  <si>
    <t>Z2534D7A91</t>
  </si>
  <si>
    <t>Amministrazione personale 2022</t>
  </si>
  <si>
    <t>2022/LT/U/27</t>
  </si>
  <si>
    <t>ZD734D7B7B</t>
  </si>
  <si>
    <t>Consulenza RSPP 2022</t>
  </si>
  <si>
    <t>2022/LT/U/28</t>
  </si>
  <si>
    <t>Z4334D7CC5</t>
  </si>
  <si>
    <t>Ricambio batteria PC LENOVO</t>
  </si>
  <si>
    <t>2022/LT/U/03</t>
  </si>
  <si>
    <t>Z3734D7E70</t>
  </si>
  <si>
    <t>Iscrizione albo Gestori 1 compattattore FL625AX</t>
  </si>
  <si>
    <t>2022/LT/U/30</t>
  </si>
  <si>
    <t>ZF134DA5C9</t>
  </si>
  <si>
    <t>AMBIENTE SERVIZI</t>
  </si>
  <si>
    <t>Fornitura chiavi mapp. 2009 (n. 150) Roveredo in Piano</t>
  </si>
  <si>
    <t>2022/LT/U/31</t>
  </si>
  <si>
    <t>Z7134DE650</t>
  </si>
  <si>
    <t>CASAGRANDE DARIO SRL</t>
  </si>
  <si>
    <t>AFFIDAMENTO DIRETTO (Relazione ex art 8)</t>
  </si>
  <si>
    <t>Servizio ritiro plastiche dure bacino GEA</t>
  </si>
  <si>
    <t>2022/LT/U/32</t>
  </si>
  <si>
    <t>ZD434DE686</t>
  </si>
  <si>
    <t>DEPARI PN</t>
  </si>
  <si>
    <t>Fornitura ricambi (temporaneo 4 mesi)</t>
  </si>
  <si>
    <t>2022/LT/U/33</t>
  </si>
  <si>
    <t>Z5D34DE6CE</t>
  </si>
  <si>
    <t>Fornitura ricambi mezzi GEA (temporaneo 4 mesi)</t>
  </si>
  <si>
    <t>2022/LT/U/34</t>
  </si>
  <si>
    <t>Z6234DE72C</t>
  </si>
  <si>
    <t>Manutenzione mezzi + collaudi + tagliandi (temporaneo 4 mesi)</t>
  </si>
  <si>
    <t>2022/LT/U/35</t>
  </si>
  <si>
    <t>Z3734DE759</t>
  </si>
  <si>
    <t>Gestione servizi RD aree post mercati (PN+CRDS+RIP+PRT) (temporaneo 4 mesi)</t>
  </si>
  <si>
    <t>2022/LT/U/36</t>
  </si>
  <si>
    <t>ZF934DE7AC</t>
  </si>
  <si>
    <t>Raccolta verde benne stradali Prata + piazzola + varie postazioni (temporaneo)</t>
  </si>
  <si>
    <t>2022/LT/U/37</t>
  </si>
  <si>
    <t>Z1534DE7FD</t>
  </si>
  <si>
    <t>Trattamento verde da RD (temporaneo)</t>
  </si>
  <si>
    <t>2022/LT/U/38</t>
  </si>
  <si>
    <t>ZF134DE875</t>
  </si>
  <si>
    <t>Riparazione spazzatrici + ricambi (temporaneo)</t>
  </si>
  <si>
    <t>2022/LT/U/39</t>
  </si>
  <si>
    <t>ZAD34DE8C2</t>
  </si>
  <si>
    <t>Manutenzione /riparazione veicoli IVECO (temporaneo 4 mesi)</t>
  </si>
  <si>
    <t>2022/LT/U/40</t>
  </si>
  <si>
    <t>Z6234DE922</t>
  </si>
  <si>
    <t>Officina / elettrauto mezzi GEA (temporaneo 4 mesi)</t>
  </si>
  <si>
    <t>2022/LT/U/41</t>
  </si>
  <si>
    <t>Z9634DE96C</t>
  </si>
  <si>
    <t>Svuotamento campane c/o isole interrate (smantellamento aprile)</t>
  </si>
  <si>
    <t>2022/LT/U/42</t>
  </si>
  <si>
    <t>ZBC34DE9DC</t>
  </si>
  <si>
    <t>Manutenzione / riparazione attrezzature FARID (temporaneo)</t>
  </si>
  <si>
    <t>2022/LT/U/43</t>
  </si>
  <si>
    <t>Z4034DEAC1</t>
  </si>
  <si>
    <t>Manutenzione attrezzature mezzi raccolta rifiuti (temporaneo 4 mesi)</t>
  </si>
  <si>
    <t>2022/LT/U/45</t>
  </si>
  <si>
    <t>Z1F34E1DAB</t>
  </si>
  <si>
    <t>Fornitura articoli per manutenzione attrezzature verde/cleaning</t>
  </si>
  <si>
    <t>2022/LT/U/45BIS</t>
  </si>
  <si>
    <t>Z8034E1E52</t>
  </si>
  <si>
    <t>Manutenzione straordinaria impianti antincendio - presidi di sicurezza</t>
  </si>
  <si>
    <t>2022/LT/U/46</t>
  </si>
  <si>
    <t>ZBF34E1EA2</t>
  </si>
  <si>
    <t>Fornitura materiale e prodotti per sanificazione, pulizia e manutenzione veicoli e attrezzature anno 2022</t>
  </si>
  <si>
    <t>2022/LT/U/47</t>
  </si>
  <si>
    <t>Z2934E1F62</t>
  </si>
  <si>
    <t>2022/LT/U/49</t>
  </si>
  <si>
    <t>Z2534E3BB8</t>
  </si>
  <si>
    <t>Pubblicazione gazzetta avviso asta pb mezzi aziendali</t>
  </si>
  <si>
    <t>Invitati (2): 1. MANZONI; 2. PIEMME. Offerenti (2): 1. MANZONI; 2. PIEMME.</t>
  </si>
  <si>
    <t>2022/LT/U/50</t>
  </si>
  <si>
    <t>Z9F34E3C3F</t>
  </si>
  <si>
    <t>Pubblicazione gazzetta+quotidiani gara umido organico</t>
  </si>
  <si>
    <t>Invitati (2): 1. LEXMEDIA 2. MANZONI. Offerenti (2): 1. LEXMEDIA; 2. MANZONI.</t>
  </si>
  <si>
    <t>2022/LT/U/55</t>
  </si>
  <si>
    <t>Z3534ECD38</t>
  </si>
  <si>
    <t>GREENEXT Technologies S.p.A.</t>
  </si>
  <si>
    <t>Canone manutenzione WMS 2022</t>
  </si>
  <si>
    <t>2022/LT/U/57</t>
  </si>
  <si>
    <t>Z6534EDB23</t>
  </si>
  <si>
    <t>Movimentazioni CdR e FIERA PN (IV trimestre 2021)</t>
  </si>
  <si>
    <t>2022/LT/U/58</t>
  </si>
  <si>
    <t>Z4D34EDB88</t>
  </si>
  <si>
    <t xml:space="preserve">Fornitura e utilizzo materiale per cancelleria </t>
  </si>
  <si>
    <t>2022/LT/U/62</t>
  </si>
  <si>
    <t xml:space="preserve"> Z5134EED47</t>
  </si>
  <si>
    <t>Consulenza ADR 2022</t>
  </si>
  <si>
    <t>2022/LT/U/65</t>
  </si>
  <si>
    <t>ZDF34F32ED</t>
  </si>
  <si>
    <t>Fornitura 2 pezzi PANNELLO IN ALUCOBEST PER ESTERNI</t>
  </si>
  <si>
    <t>2022/LT/U/66</t>
  </si>
  <si>
    <t>ZC734F3352</t>
  </si>
  <si>
    <t>Fornitura arredi SERIE ENTITY</t>
  </si>
  <si>
    <t>2022/LT/U/67</t>
  </si>
  <si>
    <t>Z1E34F35D0</t>
  </si>
  <si>
    <t>GPG SRL</t>
  </si>
  <si>
    <t>Intervento urgente sblocco pompa</t>
  </si>
  <si>
    <t>2022/LT/U/68</t>
  </si>
  <si>
    <t>Z0134F36D2</t>
  </si>
  <si>
    <t>CHIURLO</t>
  </si>
  <si>
    <t>Fornitura olio urea soluzione sfusa</t>
  </si>
  <si>
    <t>2022/LT/U/71</t>
  </si>
  <si>
    <t>Z2434FAD16</t>
  </si>
  <si>
    <t>Ritiro / Trattamento inerti CdR</t>
  </si>
  <si>
    <t>2022/LT/U/73</t>
  </si>
  <si>
    <t>Z2234FCCE7</t>
  </si>
  <si>
    <t>Servizio integrativo custodia Parco San Valentino (4 mesi)</t>
  </si>
  <si>
    <t>2022/LT/U/84</t>
  </si>
  <si>
    <t>Z7B350A21F</t>
  </si>
  <si>
    <t>BAGOLIN ELISA</t>
  </si>
  <si>
    <t>Nomina componente esterno selezione AVE</t>
  </si>
  <si>
    <t>2022/LT/U/87</t>
  </si>
  <si>
    <t xml:space="preserve"> Z40350DFAD</t>
  </si>
  <si>
    <t>Ritiro cartongesso abbandonato - Pordenone</t>
  </si>
  <si>
    <t>2022/LT/U/88</t>
  </si>
  <si>
    <t xml:space="preserve"> ZED350E039</t>
  </si>
  <si>
    <t>Ritiro cartongesso abbandonato area esterna discarica - Pordenone</t>
  </si>
  <si>
    <t>2022/LT/U/89</t>
  </si>
  <si>
    <t xml:space="preserve"> Z27350E0C8</t>
  </si>
  <si>
    <t>Ritiro eternit abbandonato Comune di Montereale Valcellina</t>
  </si>
  <si>
    <t>2022/LT/U/90</t>
  </si>
  <si>
    <t xml:space="preserve"> Z5C350E63E</t>
  </si>
  <si>
    <t>Fornitura annuali estive per aiuole fiorite</t>
  </si>
  <si>
    <t>Invitati (2): 1. MODANESE OLINDO 2. FLORICOLTURA DANIELA. Offerenti (2): 1. MODANESE OLINDO 2. FLORICOLTURA DANIELA.</t>
  </si>
  <si>
    <t>2022/LT/U/91</t>
  </si>
  <si>
    <t>90900090BB</t>
  </si>
  <si>
    <t>Potatura alberi - Lotto A</t>
  </si>
  <si>
    <t>Invitati (6): 1. TREVISAN 2. ARBORTECH 3.COOPNONCELLO 4.IL GIARDINO 5. MP GIARDINI 6. TOFFOLI - Offerenti (5): 1. TREVISAN 2. ARBORTECH 3. IL GIARDINO 4. MP GIARDINI 5. TOFFOLI</t>
  </si>
  <si>
    <t>2022/LT/U/92</t>
  </si>
  <si>
    <t xml:space="preserve"> Z2C350E708</t>
  </si>
  <si>
    <t>Potatura siepi - Lotto B</t>
  </si>
  <si>
    <t>Invitati (6): 1. TREVISAN 2. ARBORTECH 3.COOPNONCELLO 4.IL GIARDINO 5. MP GIARDINI 6. TOFFOLI - Offerenti (3): 1. TREVISAN 2. IL GIARDINO 3. TOFFOLI</t>
  </si>
  <si>
    <t>2022/LT/U/101</t>
  </si>
  <si>
    <t xml:space="preserve"> Z6035192E7</t>
  </si>
  <si>
    <t>Forntura terriccio per annuali</t>
  </si>
  <si>
    <t>Invitati (3): 1. AL MULINO 2. AGRIT 3.CONSORZIO AGRARIO FVG - Offerenti (2): 1. AL MULINO 2. CONSORZIO AGRARIO FVG</t>
  </si>
  <si>
    <t>2022/LT/U/102</t>
  </si>
  <si>
    <t xml:space="preserve"> Z0C35195C1</t>
  </si>
  <si>
    <t>Servizio ritiro rifiuti mercato Prata di Pordenone</t>
  </si>
  <si>
    <t>2022/LT/U/103</t>
  </si>
  <si>
    <t xml:space="preserve"> Z0C3519BA3</t>
  </si>
  <si>
    <t>Video ispezione sede aziendale</t>
  </si>
  <si>
    <t>2022/LT/U/104</t>
  </si>
  <si>
    <t xml:space="preserve"> ZF63519BF5</t>
  </si>
  <si>
    <t>Acque di risulta dal lavaggio mezzi aziendali</t>
  </si>
  <si>
    <t>2022/LT/U/105</t>
  </si>
  <si>
    <t xml:space="preserve"> ZD73519C6D</t>
  </si>
  <si>
    <t>WELNA SRL</t>
  </si>
  <si>
    <t>Lavaggi interni ed esterni veicoli aziendali</t>
  </si>
  <si>
    <t>2022/LT/U/106</t>
  </si>
  <si>
    <t>Z803519D7D</t>
  </si>
  <si>
    <t>STUDIO VENOS SRL</t>
  </si>
  <si>
    <t>Pratiche automobilistiche patenti e rinnovo CQC</t>
  </si>
  <si>
    <t>2022/LT/U/107</t>
  </si>
  <si>
    <t xml:space="preserve"> ZB1351B094</t>
  </si>
  <si>
    <t>Trasporto e consegna ecomobile da costruttore a sede GEA</t>
  </si>
  <si>
    <t>2022/LT/U/108</t>
  </si>
  <si>
    <t xml:space="preserve"> Z32351B1A5</t>
  </si>
  <si>
    <t>Servizi correlati stoccaggio provvisorio c/o magazzino comunale</t>
  </si>
  <si>
    <t>2022/LT/U/109</t>
  </si>
  <si>
    <t>Z6A351B208</t>
  </si>
  <si>
    <t>Verifiche messe a terra imp.ti elettrici varie sedi</t>
  </si>
  <si>
    <t>2022/LT/U/110</t>
  </si>
  <si>
    <t>Z68351B279</t>
  </si>
  <si>
    <t>BOTTO SRL</t>
  </si>
  <si>
    <t>Manutenzione cancello sede aziendale (post incidente)</t>
  </si>
  <si>
    <t>2022/LT/U/111</t>
  </si>
  <si>
    <t xml:space="preserve"> Z74351B4BA</t>
  </si>
  <si>
    <t>Collaudi veicoli con peso inferiore a 3,5 quintali - 2022</t>
  </si>
  <si>
    <t>2022/LT/U/116</t>
  </si>
  <si>
    <t>ZA83521324</t>
  </si>
  <si>
    <t>NOVA MONTAGGI</t>
  </si>
  <si>
    <t>Ispezione normativa goichi anno 2022 - Pordenone</t>
  </si>
  <si>
    <t>Invitati (6): 1. FLY SRL 2. ARREDO PARK SRL 3.SOS PARCHI GIOCHO 4.ADAMI MONTAGGI SAS 5. ITALIAN GARDEN SRL 6. NOVA MONTAGGI SRL 7. STEBO AMBIENTE SRL - Offerenti (5): 1. FLY SRL 2.SOS PARCHI GIOCHO 3.ADAMI MONTAGGI SAS 4. ITALIAN GARDEN SRL 5. NOVA MONTAGGI SRL 6. STEBO AMBIENTE SRL</t>
  </si>
  <si>
    <t>2022/LT/U/117</t>
  </si>
  <si>
    <t xml:space="preserve"> Z9C35270F9</t>
  </si>
  <si>
    <t>Raccolta e trasporto rifiuti da CDR comunali Anno 2022 (fino al 30.06)</t>
  </si>
  <si>
    <t>2022/LT/U/118</t>
  </si>
  <si>
    <t>Z1A352713B</t>
  </si>
  <si>
    <t>Manutenzione riparazione vendita pneumatici autocarri</t>
  </si>
  <si>
    <t>2022/LT/U/119</t>
  </si>
  <si>
    <t xml:space="preserve"> Z7D3527171</t>
  </si>
  <si>
    <t>Fornitura serrature olivie</t>
  </si>
  <si>
    <t>2022/LT/U/120</t>
  </si>
  <si>
    <t>909843386D</t>
  </si>
  <si>
    <t>Fornitura mezzo usato</t>
  </si>
  <si>
    <t>2022/LT/U/126</t>
  </si>
  <si>
    <t xml:space="preserve"> Z56353B159</t>
  </si>
  <si>
    <t>Svuotamento cassonetti secco grandi utenze Pordenone</t>
  </si>
  <si>
    <t>2022/LT/U/127</t>
  </si>
  <si>
    <t xml:space="preserve"> Z7B353B184</t>
  </si>
  <si>
    <t>Svuotamento cassonetti verde Pordenone e Cordenons</t>
  </si>
  <si>
    <t>2022/LT/U/128</t>
  </si>
  <si>
    <t xml:space="preserve"> Z0B353B1B9</t>
  </si>
  <si>
    <t>Svuotamento campane vetro Montereale Valcellina</t>
  </si>
  <si>
    <t>2022/LT/U/129</t>
  </si>
  <si>
    <t xml:space="preserve"> Z08353656B</t>
  </si>
  <si>
    <t>Noleggio benna 7 mc (n. 3) e cassone da 36 mc (n. 2) - San Quirino</t>
  </si>
  <si>
    <t>2022/LT/U/130</t>
  </si>
  <si>
    <t xml:space="preserve"> ZBE353B1ED</t>
  </si>
  <si>
    <t>Noleggio n. 177 contenitori usati da lt. 2400 Prata di Pordenone</t>
  </si>
  <si>
    <t>2022/LT/U/131</t>
  </si>
  <si>
    <t xml:space="preserve"> ZDB353656C</t>
  </si>
  <si>
    <t>Ritiro rifiuti ingombrani a domicilio - Gen-Apr 2022</t>
  </si>
  <si>
    <t>2022/LT/U/132</t>
  </si>
  <si>
    <t xml:space="preserve"> ZB3353656D</t>
  </si>
  <si>
    <t>Rilegatura stampati e a libro per pratiche a dipendenti neo assunti</t>
  </si>
  <si>
    <t>2022/LT/U/133</t>
  </si>
  <si>
    <t xml:space="preserve"> Z63353656F</t>
  </si>
  <si>
    <t>Fornitura 4 pc portatili + licenze office professional plus</t>
  </si>
  <si>
    <t>2022/LT/U/134</t>
  </si>
  <si>
    <t xml:space="preserve"> Z3B3536570</t>
  </si>
  <si>
    <t>Servizio ritiro al piano rifiuti COVID - Gennaio 2022</t>
  </si>
  <si>
    <t>2022/LT/U/135</t>
  </si>
  <si>
    <t xml:space="preserve"> ZBE3536573</t>
  </si>
  <si>
    <t>ALPHA SISTEMI SRL</t>
  </si>
  <si>
    <t>Badge rilvazione presenze</t>
  </si>
  <si>
    <t>2022/LT/U/136</t>
  </si>
  <si>
    <t xml:space="preserve"> Z963536574</t>
  </si>
  <si>
    <t>Fornitura terra e altri materiali per livellamento suolo - Anno 2022</t>
  </si>
  <si>
    <t>2022/LT/U/137</t>
  </si>
  <si>
    <t xml:space="preserve"> Z463536576</t>
  </si>
  <si>
    <t>Manutenzione straordinaria altalena parco Via San Vito PN</t>
  </si>
  <si>
    <t>2022/LT/U/138</t>
  </si>
  <si>
    <t xml:space="preserve"> Z1E3536577</t>
  </si>
  <si>
    <t>Fornitura GPL per serbatoio c/o sede aziendale (2022)</t>
  </si>
  <si>
    <t>2022/LT/U/139</t>
  </si>
  <si>
    <t>911446781A</t>
  </si>
  <si>
    <t>2022/LT/U/142</t>
  </si>
  <si>
    <t xml:space="preserve"> ZE3353B218</t>
  </si>
  <si>
    <t xml:space="preserve">Fornitura spazzole per spazzatrici cleango 500 </t>
  </si>
  <si>
    <t>2022/LT/U/143</t>
  </si>
  <si>
    <t xml:space="preserve"> Z90353B246</t>
  </si>
  <si>
    <t>Noleggio benne e cassoni ecocentro di San Quirino</t>
  </si>
  <si>
    <t>2022/LT/U/147</t>
  </si>
  <si>
    <t>Z193551772</t>
  </si>
  <si>
    <t>Assistenza macchine d'ufficio - Anno 2022</t>
  </si>
  <si>
    <t>2022/LT/U/148</t>
  </si>
  <si>
    <t>Z0835517C4</t>
  </si>
  <si>
    <t>Pacchetto assistenza macchine d'ufficio ore 40</t>
  </si>
  <si>
    <t>2022/LT/U/149</t>
  </si>
  <si>
    <t>ZF23551816</t>
  </si>
  <si>
    <t>Fornitura batteria sostitutiva gruppo di continuità</t>
  </si>
  <si>
    <t>2022/LT/U/150</t>
  </si>
  <si>
    <t>ZE635518C6</t>
  </si>
  <si>
    <t>Servizio bonificaolivie contaminate presenti nei comuni serviti da GEA (Anno 2022)</t>
  </si>
  <si>
    <t>2022/LT/U/151</t>
  </si>
  <si>
    <t>Z063551930</t>
  </si>
  <si>
    <t>Ing. FORMAIO GIUSEPPE</t>
  </si>
  <si>
    <t>Rinnovo CPI SEDE</t>
  </si>
  <si>
    <t>2022/LT/U/155</t>
  </si>
  <si>
    <t>Z33355198D</t>
  </si>
  <si>
    <t>BOST  GROUP SRL</t>
  </si>
  <si>
    <t>Sviluppo, creazione e impostazione modello PPT</t>
  </si>
  <si>
    <t>2022/LT/U/160</t>
  </si>
  <si>
    <t xml:space="preserve"> Z3B35583A3</t>
  </si>
  <si>
    <t>UNICA SOC. COOP</t>
  </si>
  <si>
    <t>Corso formazione gru</t>
  </si>
  <si>
    <t>2022/LT/U/161</t>
  </si>
  <si>
    <t xml:space="preserve"> Z3835583CF</t>
  </si>
  <si>
    <t xml:space="preserve">LINX </t>
  </si>
  <si>
    <t>Incarico prestazione professionale (indagini)</t>
  </si>
  <si>
    <t>2022/LT/U/162</t>
  </si>
  <si>
    <t>91145257F7</t>
  </si>
  <si>
    <t>Fornitura Hardware Antenne GPS (Metering-Tariffa)</t>
  </si>
  <si>
    <t>2022/LT/U/163</t>
  </si>
  <si>
    <t xml:space="preserve"> ZDB3558B77</t>
  </si>
  <si>
    <t>Manutenzione ordinaria stazione meteo</t>
  </si>
  <si>
    <t>2022/LT/U/164</t>
  </si>
  <si>
    <t xml:space="preserve"> ZEA3558B96</t>
  </si>
  <si>
    <t>PERUCH ARREDO GIARDINI</t>
  </si>
  <si>
    <t>Manutenzione panchine parco Galvani (levigatura-impregnatura tavole)</t>
  </si>
  <si>
    <t xml:space="preserve">Invitati (6): 1. DBG DE BIASI 2. CHERUBIN SRL 3.FALEGNAMERIA DE MARCO 4.FALEGNAMERIA BALDISSERA 5. FALEGNAMERIA MARTINUZZI 6.PERUCH ARREDO GIARDINI  - Offerenti (5): 1. CHERUBIN SRL 2.FALEGNAMERIA DE MARCO 3.FALEGNAMERIA BALDISSERA 4. FALEGNAMERIA MARTINUZZI 5.PERUCH ARREDO GIARDINI </t>
  </si>
  <si>
    <t>2022/LT/U/165</t>
  </si>
  <si>
    <t>Z6D355C805</t>
  </si>
  <si>
    <t>Pulizie civili sede (uffici, spogliatoi, officina) e ecosportello Roveredo in Piano -marzo e aprile 2022</t>
  </si>
  <si>
    <t>2022/LT/U/169</t>
  </si>
  <si>
    <t xml:space="preserve"> ZB235602D1</t>
  </si>
  <si>
    <t>GARDEN CENTER</t>
  </si>
  <si>
    <t>Posa fiori</t>
  </si>
  <si>
    <t>2022/LT/U/170</t>
  </si>
  <si>
    <t xml:space="preserve"> Z8D35603A1</t>
  </si>
  <si>
    <t>Fornitura viole (annuali 2022)</t>
  </si>
  <si>
    <t>2022/LT/U/174</t>
  </si>
  <si>
    <t>ZC03567A49</t>
  </si>
  <si>
    <t>Servizio raccolta e smaltimento farmaci 20.01.31</t>
  </si>
  <si>
    <t>2022/LT/U/175</t>
  </si>
  <si>
    <t>ZF63567927</t>
  </si>
  <si>
    <t>Fornitura cestini in acciaio zincato per raccolta farmaci</t>
  </si>
  <si>
    <t>2022/LT/U/176</t>
  </si>
  <si>
    <t>ZBA3567AA1</t>
  </si>
  <si>
    <t>Consulenza ambientale discariche</t>
  </si>
  <si>
    <t>2022/LT/U/181</t>
  </si>
  <si>
    <t>ZD1356FE54</t>
  </si>
  <si>
    <t>Gestione da remoto impianti di irrigazione</t>
  </si>
  <si>
    <t>2022/LT/U/182</t>
  </si>
  <si>
    <t>ZA9356FE55</t>
  </si>
  <si>
    <t>MARTINUZZO RUGGIERO</t>
  </si>
  <si>
    <t>Manutenzione piazza Duca d'Aosta e Viale Marconi</t>
  </si>
  <si>
    <t>2022/LT/U/183</t>
  </si>
  <si>
    <t>Z81356FE56</t>
  </si>
  <si>
    <t>Manutenzione impianti irrigazione</t>
  </si>
  <si>
    <t>2022/LT/U/184</t>
  </si>
  <si>
    <t xml:space="preserve"> Z59356FE57</t>
  </si>
  <si>
    <t>Manutenzione spazi verdi</t>
  </si>
  <si>
    <t>2022/LT/U/185</t>
  </si>
  <si>
    <t>Z31356FE58</t>
  </si>
  <si>
    <t>MY PEST</t>
  </si>
  <si>
    <t>Bonifica esche avvelenate Via delle Caserme PN</t>
  </si>
  <si>
    <t>2022/LT/U/186</t>
  </si>
  <si>
    <t>Z09356FE59</t>
  </si>
  <si>
    <t>CHERUBIN SRL</t>
  </si>
  <si>
    <t>Fornitura tavole legno per manuenzione arredi</t>
  </si>
  <si>
    <t xml:space="preserve">Invitati (2): 1.  CHERUBIN SRL 2.PERUCH ARREDO GIARDINI  - Offerenti (2): 1. CHERUBIN SRL 2.PERUCH ARREDO GIARDINI </t>
  </si>
  <si>
    <t>2022/LT/U/187</t>
  </si>
  <si>
    <t>ZB4356FE5B</t>
  </si>
  <si>
    <t>Noleggio veicolo metano FL625AZ</t>
  </si>
  <si>
    <t>2022/LT/U/188</t>
  </si>
  <si>
    <t>Z14356FE5F</t>
  </si>
  <si>
    <t>Incarico consulenza coordinamento e direzione progetto gestione integrata RUR_PN-CRDS</t>
  </si>
  <si>
    <t>2022/LT/U/190</t>
  </si>
  <si>
    <t xml:space="preserve"> ZBF356FE61</t>
  </si>
  <si>
    <t>Servizio ECOMOBILE (dal 01.03.2022 al 31.05.2022)</t>
  </si>
  <si>
    <t>2022/LT/U/191</t>
  </si>
  <si>
    <t>Z9835EC7F2</t>
  </si>
  <si>
    <t>Servizio movimentazione ECOMOBILE GEA (01.03 - 31.05)</t>
  </si>
  <si>
    <t>2022/LT/U/192</t>
  </si>
  <si>
    <t>Z1435EC8A5</t>
  </si>
  <si>
    <t>Servizio movimentazione CDR comunali (01.03 - 31.05)</t>
  </si>
  <si>
    <t>2022/LT/U/193</t>
  </si>
  <si>
    <t xml:space="preserve"> Z97356FE62</t>
  </si>
  <si>
    <t>Implementazione lingua inglese _News Notifiche_App My GEA</t>
  </si>
  <si>
    <t>CIG affidato alla II° classificata UMANA</t>
  </si>
  <si>
    <t>2022/LT/U/199</t>
  </si>
  <si>
    <t>Z33357E15F</t>
  </si>
  <si>
    <t>Manutenzione straordinaria elettrica - sportello Pn Via Brusafiera</t>
  </si>
  <si>
    <t>2022/LT/U/201</t>
  </si>
  <si>
    <t>ZD4357DFAA</t>
  </si>
  <si>
    <t>Potature alberi</t>
  </si>
  <si>
    <t xml:space="preserve">Invitati (5): 1.  ARBORTECH 2.IL GIARDINO 3. MP GIARDINI 4. TREVISAN 5. SU PER ALBERI - Offerenti (5): 1.  ARBORTECH 2.IL GIARDINO 3. MP GIARDINI 4. TREVISAN 5. SU PER ALBERI </t>
  </si>
  <si>
    <t>2022/LT/U/204</t>
  </si>
  <si>
    <t xml:space="preserve"> Z8D357E023</t>
  </si>
  <si>
    <t>APPERELLE</t>
  </si>
  <si>
    <t>Selezione somministrazione addetto manut verde 2B</t>
  </si>
  <si>
    <t>Invitati (5): 1.  APPERELLE 2.UMANA 3. MANPOWER 4. ETJCA 5. OPEN JOB - Offerenti (5): 1.  APPERELLE 2.UMANA 3. MANPOWER 4. ETJCA 5. OPEN JOB</t>
  </si>
  <si>
    <t>2022/LT/U/205</t>
  </si>
  <si>
    <t>Z203583579</t>
  </si>
  <si>
    <t>Fornitura Monitor</t>
  </si>
  <si>
    <t>2022/LT/U/206</t>
  </si>
  <si>
    <t xml:space="preserve"> ZF3358357A</t>
  </si>
  <si>
    <t xml:space="preserve"> Derattizzazione Polisportivo di Villanova Pordenone</t>
  </si>
  <si>
    <t>2022/LT/U/207</t>
  </si>
  <si>
    <t>ZCB358357B</t>
  </si>
  <si>
    <t>Aggiornamento PEC (UND) e attivazione portale web dedicato gestione e notifica atti</t>
  </si>
  <si>
    <t>2022/LT/U/208</t>
  </si>
  <si>
    <t xml:space="preserve"> ZA3358357C</t>
  </si>
  <si>
    <t>Manutenzione straordinaria spazzartici GEA (targate AJA035- AFH449)</t>
  </si>
  <si>
    <t>2022/LT/U/209</t>
  </si>
  <si>
    <t xml:space="preserve"> Z7B358357D</t>
  </si>
  <si>
    <t xml:space="preserve">FB SYSTEM </t>
  </si>
  <si>
    <t>Manutenzione serratura ufficio Roveredo in Piano</t>
  </si>
  <si>
    <t>2022/LT/U/217</t>
  </si>
  <si>
    <t xml:space="preserve"> ZD5358D026</t>
  </si>
  <si>
    <t>LILLO PITTORE EDILE</t>
  </si>
  <si>
    <t>Tinteggiatura ufficio sportello via Brusafiera Pordenone</t>
  </si>
  <si>
    <t>2022/LT/U/218</t>
  </si>
  <si>
    <t xml:space="preserve"> Z85358D028</t>
  </si>
  <si>
    <t>L</t>
  </si>
  <si>
    <t>Modifica guardaroba in armadio archivio</t>
  </si>
  <si>
    <t>2022/LT/U/219</t>
  </si>
  <si>
    <t xml:space="preserve"> Z0D358D02B</t>
  </si>
  <si>
    <t>NARDI MOBILI IN CARTONE</t>
  </si>
  <si>
    <t>Fornitura arredi in cartone per allestimento ufficio sportello Via Brusafiera Pordenone</t>
  </si>
  <si>
    <t>2022/LT/U/220</t>
  </si>
  <si>
    <t>ZB8358D02D</t>
  </si>
  <si>
    <t>BALDISSAR ARREDO UFFICIO</t>
  </si>
  <si>
    <t>Fornitura sedie per allestimento ufficio sportello Via Brusafiera Pordenone</t>
  </si>
  <si>
    <t>2022/LT/U/221</t>
  </si>
  <si>
    <t xml:space="preserve"> Z90358D02E</t>
  </si>
  <si>
    <t>Ritiro amianto abbandonato Pordenone (Via Cappuccini)</t>
  </si>
  <si>
    <t>2022/LT/U/222</t>
  </si>
  <si>
    <t xml:space="preserve"> Z68358D02F</t>
  </si>
  <si>
    <t>Ritiro cartongesso e macerie Pordenone (Via Bassa del Cuc)</t>
  </si>
  <si>
    <t>2022/LT/U/223</t>
  </si>
  <si>
    <t>Z40358D030</t>
  </si>
  <si>
    <t>Lavori sistemazione e msa in sicurezza ecocentro</t>
  </si>
  <si>
    <t>2022/LT/U/224</t>
  </si>
  <si>
    <t xml:space="preserve"> Z18358D031</t>
  </si>
  <si>
    <t>Fornitura e posa vetrofamie su vetrina sportello Pordenone</t>
  </si>
  <si>
    <t>2022/LT/U/225</t>
  </si>
  <si>
    <t>Z65358D833</t>
  </si>
  <si>
    <t>Ritiro rifiuti speciali sede GEA</t>
  </si>
  <si>
    <t>2022/LT/U/226</t>
  </si>
  <si>
    <t xml:space="preserve"> Z5F358D88B</t>
  </si>
  <si>
    <t>Ritiro lana di roccia Pordenone</t>
  </si>
  <si>
    <t>2022/LT/U/227</t>
  </si>
  <si>
    <t xml:space="preserve"> Z6D3590870</t>
  </si>
  <si>
    <t>Assistenza MUD 2022</t>
  </si>
  <si>
    <t>2022/LT/U/258</t>
  </si>
  <si>
    <t xml:space="preserve"> ZCA359C92A</t>
  </si>
  <si>
    <t>MASET FABIO</t>
  </si>
  <si>
    <t>Corso rinnovo CQC dipendenti</t>
  </si>
  <si>
    <t>2022/LT/U/259</t>
  </si>
  <si>
    <t xml:space="preserve"> Z7C359C9B6</t>
  </si>
  <si>
    <t>Servizio ritiro rifiuti COVID - Feb 2022</t>
  </si>
  <si>
    <t>2022/LT/U/260</t>
  </si>
  <si>
    <t xml:space="preserve"> Z57359CB81</t>
  </si>
  <si>
    <t>MENARDI SNC</t>
  </si>
  <si>
    <t>Manutenzione straordinaria trattorini "Ferrari" di proprietà GEA (ABG319 - AGW 361)</t>
  </si>
  <si>
    <t>2022/LT/U/265</t>
  </si>
  <si>
    <t xml:space="preserve"> ZEA35A35CC</t>
  </si>
  <si>
    <t>VEDETTA MONDIALPOL SPA</t>
  </si>
  <si>
    <t>Vigilanza sede aziendale (fino al 30/06/2022)</t>
  </si>
  <si>
    <t>2022/LT/U/266</t>
  </si>
  <si>
    <t xml:space="preserve"> Z7335A370F</t>
  </si>
  <si>
    <t>Installazione corpi illuminanti ufficio Roveredo in Piano</t>
  </si>
  <si>
    <t>2022/LT/U/267</t>
  </si>
  <si>
    <t xml:space="preserve"> ZF435A3783</t>
  </si>
  <si>
    <t>Manutenzione straordinaria impianto elettrico sede GEA, Ecopiazzola Pordenone, discarica (Anno 2021</t>
  </si>
  <si>
    <t>2022/LT/U/269</t>
  </si>
  <si>
    <t xml:space="preserve"> Z9735A4D82</t>
  </si>
  <si>
    <t>Pubblicazioni procedura aperta trattamento 20 01 08</t>
  </si>
  <si>
    <t>2022/LT/U/270</t>
  </si>
  <si>
    <t>Z2A35A4E86</t>
  </si>
  <si>
    <t>Noleggio cesta per analisi in discarica</t>
  </si>
  <si>
    <t>2022/LT/U/280</t>
  </si>
  <si>
    <t>Z3235AF07F</t>
  </si>
  <si>
    <t>DANIELA GARDEN CENTER</t>
  </si>
  <si>
    <t>Fornitura concime annuali</t>
  </si>
  <si>
    <t>Invitati (3): 1.  AL MULINO 2.AGRARIA DI PORCIA 3. DANIELA GARDEN CENTER - Offerenti (1): 1. DANIELA GARDEN CENTER</t>
  </si>
  <si>
    <t>2022/LT/U/281</t>
  </si>
  <si>
    <t xml:space="preserve"> Z7235AF019</t>
  </si>
  <si>
    <t>Pulizia vegetazione infestante c/o stabile ex birreria e pulizia c/o bassura lago S. Carlo</t>
  </si>
  <si>
    <t>2022/LT/U/282</t>
  </si>
  <si>
    <t>Z9A35AF113</t>
  </si>
  <si>
    <t>Arredo e mautenzione aiuole fiorite-perenni (lotto a)</t>
  </si>
  <si>
    <t>Invitati (6): 1.  AL CILIEGIO 2.MARTINUZZO 3. DANIELA GARDEN CENTER 4. TREVISAN 5. TOFFOLI 6. OPERA SACRA FAMIGLIA- Offerenti (3): 1. DANIELA GARDEN CENTER 2. TREVISAN 3. TOFFOLI</t>
  </si>
  <si>
    <t>2022/LT/U/283</t>
  </si>
  <si>
    <t>ZEB35AF156</t>
  </si>
  <si>
    <t>TOFFOLI</t>
  </si>
  <si>
    <t>Arredo e mautenzione aiuole fiorite - perenni (lotto b)</t>
  </si>
  <si>
    <t>2022/LT/U/286</t>
  </si>
  <si>
    <t>Z4135AEFA3</t>
  </si>
  <si>
    <t>Sgombero sede rifiuti da imballaggio pericolosi e non pericolosi</t>
  </si>
  <si>
    <t>2022/LT/U/290</t>
  </si>
  <si>
    <t>Z7B35B48CE</t>
  </si>
  <si>
    <t>Contratto costo copia all inclusive TASKALFA 2552CI</t>
  </si>
  <si>
    <t>2022/LT/U/294</t>
  </si>
  <si>
    <t>ZBF35BCDD9</t>
  </si>
  <si>
    <t>Adesivi contenitori vetro e organico</t>
  </si>
  <si>
    <t>2022/LT/U/295</t>
  </si>
  <si>
    <t>Z7835BCE52</t>
  </si>
  <si>
    <t>Materiale vario per cancelleria</t>
  </si>
  <si>
    <t>2022/LT/U/296</t>
  </si>
  <si>
    <t>Z4E35BCEC4</t>
  </si>
  <si>
    <t>Richiesta composter per attività didattiche</t>
  </si>
  <si>
    <t>2022/LT/U/297</t>
  </si>
  <si>
    <t>Z7135BCF60</t>
  </si>
  <si>
    <t xml:space="preserve">Regolazione premio RCT/RCO al 31.12.2021 </t>
  </si>
  <si>
    <t>2022/LT/U/298</t>
  </si>
  <si>
    <t> Z9135BD028</t>
  </si>
  <si>
    <t>Regolazione premio inc/fur/kasko al 31.12.2021</t>
  </si>
  <si>
    <t>2022/LT/U/299</t>
  </si>
  <si>
    <t>ZEA35BD09D</t>
  </si>
  <si>
    <t>Regolazione premio infortuni al 31.12.2021</t>
  </si>
  <si>
    <t>2022/LT/U/300</t>
  </si>
  <si>
    <t>Z9B35BD0E4</t>
  </si>
  <si>
    <t>Lavori apparecchi vocali</t>
  </si>
  <si>
    <t>2022/LT/U/305</t>
  </si>
  <si>
    <t>Z0435C3C3E</t>
  </si>
  <si>
    <t>Lavaggio pezzi TORRENT</t>
  </si>
  <si>
    <t>2022/LT/U/306</t>
  </si>
  <si>
    <t>ZFA35C3CDB</t>
  </si>
  <si>
    <t>Controlli quinquennali previsti per legge per cabina Mt  impianto fotovoltaico</t>
  </si>
  <si>
    <t>2022/LT/U/307</t>
  </si>
  <si>
    <t>ZAE35C3DF1</t>
  </si>
  <si>
    <t>Pulizia sadi e tubature servizi igienici parchi</t>
  </si>
  <si>
    <t>2022/LT/U/308</t>
  </si>
  <si>
    <t>Z4E35C3E8A</t>
  </si>
  <si>
    <t>Riparazione cancelli automatici parchi</t>
  </si>
  <si>
    <t>2022/LT/U/315</t>
  </si>
  <si>
    <t>ZAD35CE555</t>
  </si>
  <si>
    <t>Incarico attività di supporto nel mantenimento del Sistema di Gestione Integrato</t>
  </si>
  <si>
    <t>Z2935CE608</t>
  </si>
  <si>
    <t>Incarico membro GdL Progetto GEA-MATTIUSSI - direttore dell'esecuzione</t>
  </si>
  <si>
    <t>2022/LT/U/327</t>
  </si>
  <si>
    <t>ZE935E303C</t>
  </si>
  <si>
    <t>Manuale istruzione RD PN e calendari</t>
  </si>
  <si>
    <t>2022/LT/U/330</t>
  </si>
  <si>
    <t>ZD035E7112</t>
  </si>
  <si>
    <t>Attività di videoispezione fognaria in discarica</t>
  </si>
  <si>
    <t>2022/LT/U/332</t>
  </si>
  <si>
    <t>Z5835E7210</t>
  </si>
  <si>
    <t xml:space="preserve">Derattizzazione Ecocentro Pordenone </t>
  </si>
  <si>
    <t>2022/LT/U/334</t>
  </si>
  <si>
    <t>Z3735E72F9</t>
  </si>
  <si>
    <t>Raccolta rifiuti biodegradabili da area in comune di MRVC</t>
  </si>
  <si>
    <t>2022/LT/U/335</t>
  </si>
  <si>
    <t>Z4835E73A2</t>
  </si>
  <si>
    <t>COMPUTER SOLUTIONS</t>
  </si>
  <si>
    <t>Server software di base. Canone e attività di start-up e configurazione</t>
  </si>
  <si>
    <t>2022/LT/U/336</t>
  </si>
  <si>
    <t>ZE635E740F</t>
  </si>
  <si>
    <t>Fornitura fioritura estive per progetto Scuola Rosmini</t>
  </si>
  <si>
    <t>2022/LT/U/337</t>
  </si>
  <si>
    <t>ZA135E7512</t>
  </si>
  <si>
    <t>Fornitura sementi per prato fiorito</t>
  </si>
  <si>
    <t>2022/LT/U/338</t>
  </si>
  <si>
    <t>ZA035E77BE</t>
  </si>
  <si>
    <t>Consulenza ambientale discariche (rilievo abbasamenti, rinnovo AIA, stime e approfondimenti percolato)</t>
  </si>
  <si>
    <t>2022/LT/U/339</t>
  </si>
  <si>
    <t>Z2035E788A</t>
  </si>
  <si>
    <t>NESA</t>
  </si>
  <si>
    <t>Sistema monitoraggio livello acque fiume/torrente</t>
  </si>
  <si>
    <t>2022/LT/U/340</t>
  </si>
  <si>
    <t>Z3C35E7939</t>
  </si>
  <si>
    <t>Analisi macerie cer 17 04 04 da CdR comunali</t>
  </si>
  <si>
    <t>2022/LT/U/341</t>
  </si>
  <si>
    <t>Z0B35E79BE</t>
  </si>
  <si>
    <t>Apertura domenicale CdR Roveredo in Piano</t>
  </si>
  <si>
    <t>2022/LT/U/331</t>
  </si>
  <si>
    <t>Z2635EBBD9</t>
  </si>
  <si>
    <t>Fornitura olii e lubrificanti anno 2022</t>
  </si>
  <si>
    <t>2022/LT/U/344</t>
  </si>
  <si>
    <t>ZD135EC1BD</t>
  </si>
  <si>
    <t>Ritiro macerie abbandonate via Stringher Cordenons</t>
  </si>
  <si>
    <t>2022/LT/U/345</t>
  </si>
  <si>
    <t>ZE335EC3A6</t>
  </si>
  <si>
    <t>Ritiro lana di roccia via Parareit Cordenons</t>
  </si>
  <si>
    <t>2022/LT/U/346</t>
  </si>
  <si>
    <t>ZF535EC494</t>
  </si>
  <si>
    <t>Ritiro pneumatici abbandonati via villa d'Arco Cordenons</t>
  </si>
  <si>
    <t>2022/LT/U/349</t>
  </si>
  <si>
    <t xml:space="preserve"> Z4335F6A58</t>
  </si>
  <si>
    <t>Incarico stampa/imbustamento e distribuzione lettera Zona Nord Sud - PORDENONE</t>
  </si>
  <si>
    <t>2022/LT/U/350</t>
  </si>
  <si>
    <t xml:space="preserve"> Z9E35F6B57</t>
  </si>
  <si>
    <t>Incarico servizio spedizione n. 443 lettere Utenze Non Domestiche Via posta - Pordenone</t>
  </si>
  <si>
    <t>2022/LT/U/352</t>
  </si>
  <si>
    <t>ZFA35F8EEC</t>
  </si>
  <si>
    <t>Servizio di manutenzione Parco Marchi</t>
  </si>
  <si>
    <t>Invitati (2): 1. VIRIDIS; 2. GARDENING DE LUNA. Offerenti (2): 1. VIRIDIS; 2. GARDENING DE LUNA.</t>
  </si>
  <si>
    <t>2022/LT/U/353</t>
  </si>
  <si>
    <t>ZA035F8F2D</t>
  </si>
  <si>
    <t>Invitati (2): 1. TREVISAN; 2. AL CILIEGIO. Offerenti (2): 1. TREVISAN; 2. AL CILIEGIO.</t>
  </si>
  <si>
    <t>2022/LT/U/356</t>
  </si>
  <si>
    <t xml:space="preserve"> ZDC36144F3</t>
  </si>
  <si>
    <t>TRIVENETA</t>
  </si>
  <si>
    <t>Incarico servizi tv Il 13 - Anno 2022</t>
  </si>
  <si>
    <t>2022/LT/U/361</t>
  </si>
  <si>
    <t>Z2936071F2</t>
  </si>
  <si>
    <t>Bonifica via San Marco Pordenone</t>
  </si>
  <si>
    <t>2022/LT/U/362</t>
  </si>
  <si>
    <t>Z073605627</t>
  </si>
  <si>
    <t>Prove di stabilità</t>
  </si>
  <si>
    <t>2022/LT/U/363</t>
  </si>
  <si>
    <t>Z4A36073FA</t>
  </si>
  <si>
    <t>Servizio ritiro bidoni comune Roveredo in Piano</t>
  </si>
  <si>
    <t>2022/LT/U/364</t>
  </si>
  <si>
    <t>Z413607579</t>
  </si>
  <si>
    <t>Servizio mercato europeo</t>
  </si>
  <si>
    <t>2022/LT/U/365</t>
  </si>
  <si>
    <t>Z3A3607687</t>
  </si>
  <si>
    <t>Raccolta, trasporto e smaltimento rifiuti speciali</t>
  </si>
  <si>
    <t>2022/LT/U/366</t>
  </si>
  <si>
    <t>Z193607770</t>
  </si>
  <si>
    <t>SACCHERIA PIAVE</t>
  </si>
  <si>
    <t>2022/LT/U/367</t>
  </si>
  <si>
    <t>ZC83607C72</t>
  </si>
  <si>
    <t>Installazione antenne letture RFID su mezzi</t>
  </si>
  <si>
    <t>2022/LT/U/370</t>
  </si>
  <si>
    <t>Z323611B0D</t>
  </si>
  <si>
    <t>BOST GROUP</t>
  </si>
  <si>
    <t>Stampa e affissione n. 2 poster 6x3 ZONA SUD PN - CAMBIO SISTEM A RACCOLTA</t>
  </si>
  <si>
    <t>2022/LT/U/371</t>
  </si>
  <si>
    <t xml:space="preserve"> ZB83614412</t>
  </si>
  <si>
    <t>CAROSELLO</t>
  </si>
  <si>
    <t>Stampa e affissioni da 09.05.2022: AFFISSIONI GEA 6x3 CAMPAGNA "CASSONETTI IN PENSIONE" -PN ZONA NORD (7) . ZONA SUD (2)</t>
  </si>
  <si>
    <t>2022/LT/U/372</t>
  </si>
  <si>
    <t>Z6F360F1A5</t>
  </si>
  <si>
    <t>Servizi informatici finalizzati all’introduzione di un nuovo modello gestionale ed organizzativo della raccolta dei rifiuti PN</t>
  </si>
  <si>
    <t>2022/LT/U/375</t>
  </si>
  <si>
    <t>ZF43618D1C</t>
  </si>
  <si>
    <t>ZANETTI SRL</t>
  </si>
  <si>
    <t>Fornitura 10 TABLET LENOVO TBX606</t>
  </si>
  <si>
    <t>2022/LT/U/376</t>
  </si>
  <si>
    <t> Z26361935B</t>
  </si>
  <si>
    <t>Servizio distribuzione kit nuova RD Comune di Pordenone (zona verde)</t>
  </si>
  <si>
    <t>Invitati (3): 1 IDEALSERVICE; 2. ARCA COOP; 3. FVG SERVIZI. Offerenti (1): 1. FVG SERVIZI</t>
  </si>
  <si>
    <t>2022/LT/U/377</t>
  </si>
  <si>
    <t>920128763C</t>
  </si>
  <si>
    <t>VETTORAZZO DENIS</t>
  </si>
  <si>
    <t>Servizio di dezanzarizzazione comune PN, RIP e PRT</t>
  </si>
  <si>
    <t>2022/LT/U/378</t>
  </si>
  <si>
    <t>Z75361A1C9</t>
  </si>
  <si>
    <t>Conferimento 20 02 01</t>
  </si>
  <si>
    <t>2022/LT/U/379</t>
  </si>
  <si>
    <t>Z6E3620AC5</t>
  </si>
  <si>
    <t>Manutenzione ordinaria presidi di emergenza e antincendio sede GEA + siti operativi</t>
  </si>
  <si>
    <t>2022/LT/U/380</t>
  </si>
  <si>
    <t>ZDF3620BD0</t>
  </si>
  <si>
    <t>Immatricolazione nuovo veicolo aziendale</t>
  </si>
  <si>
    <t>2022/LT/U/381</t>
  </si>
  <si>
    <t>Z553620CDB</t>
  </si>
  <si>
    <t>Trasporti da Ecocentri gen, feb, mar 2022</t>
  </si>
  <si>
    <t>2022/LT/U/382</t>
  </si>
  <si>
    <t>Z463623103</t>
  </si>
  <si>
    <t>Fornitura NETGEAR 8PT</t>
  </si>
  <si>
    <t>2022/LT/U/386</t>
  </si>
  <si>
    <t>ZAA3626575</t>
  </si>
  <si>
    <t>27.04</t>
  </si>
  <si>
    <t>Sostituzione versione OUTLOOK PC</t>
  </si>
  <si>
    <t>2022/LT/U/388</t>
  </si>
  <si>
    <t>Z75362D5A7</t>
  </si>
  <si>
    <t>28.04</t>
  </si>
  <si>
    <t>Premio incendio rischi variazione appendice</t>
  </si>
  <si>
    <t>2022/LT/U/389</t>
  </si>
  <si>
    <t>Z0E362D653</t>
  </si>
  <si>
    <t>Fornitura posto lavoro completo nuovo ufficio sede GEA</t>
  </si>
  <si>
    <t>2022/LT/U/390</t>
  </si>
  <si>
    <t>Z51362D6BC</t>
  </si>
  <si>
    <t>Sistemazione area, presso Osservatorio Parco faunistico del Seminario</t>
  </si>
  <si>
    <t>2022/LT/U/392</t>
  </si>
  <si>
    <t>Z45362D76C</t>
  </si>
  <si>
    <t>Eliminazione rami pericolanti scuola materna via Cappuccini</t>
  </si>
  <si>
    <t>2022/LT/U/393</t>
  </si>
  <si>
    <t>ZC6362D7E0</t>
  </si>
  <si>
    <t>Fornitura e allestimento cassone posteriore ape car</t>
  </si>
  <si>
    <t>2022/LT/U/394</t>
  </si>
  <si>
    <t>Z36362D848</t>
  </si>
  <si>
    <t>Sistemazione e piantumazione alberi aiuola parcheggio Marcolin</t>
  </si>
  <si>
    <t>2022/LT/U/396</t>
  </si>
  <si>
    <t>Z2636309E5</t>
  </si>
  <si>
    <t>Fornitura contenitori RD UND Roveredo in Piano (integrativo)</t>
  </si>
  <si>
    <t>2022/LT/U/397</t>
  </si>
  <si>
    <t>Z80363117C</t>
  </si>
  <si>
    <t>NARDER</t>
  </si>
  <si>
    <t>Noleggio autocarro sponda idraulica</t>
  </si>
  <si>
    <t>2022/LT/U/398</t>
  </si>
  <si>
    <t>Z0536312A6</t>
  </si>
  <si>
    <t>Smaltimento cartongesso CdR Cordenons</t>
  </si>
  <si>
    <t>2022/LT/U/399</t>
  </si>
  <si>
    <t>Premio matricola auto</t>
  </si>
  <si>
    <t>2022/LT/U/400</t>
  </si>
  <si>
    <t>ZA43631744</t>
  </si>
  <si>
    <t>Premio incendio/furto auto</t>
  </si>
  <si>
    <t>2022/LT/U/409</t>
  </si>
  <si>
    <t>Z2936409A0</t>
  </si>
  <si>
    <t>Fornitura codici a barre per codifica cassonetti Pordenone</t>
  </si>
  <si>
    <t>2022/LT/U/410</t>
  </si>
  <si>
    <t>Z5B3640C51</t>
  </si>
  <si>
    <t>Pannello in cartone a completamento grafica sportello via Brusafiera PN</t>
  </si>
  <si>
    <t>2022/LT/U/411</t>
  </si>
  <si>
    <t>Z0F3640D67</t>
  </si>
  <si>
    <t>Fornitura e posa in opera elettroserratura tende alla veneziana ufficio nuovo via Savio 22</t>
  </si>
  <si>
    <t>2022/LT/U/412</t>
  </si>
  <si>
    <t>Z0D3640ED3</t>
  </si>
  <si>
    <t>Fornitura e posa in opera kit frost ufficio sportello via Brusafiera</t>
  </si>
  <si>
    <t>2022/LT/U/414</t>
  </si>
  <si>
    <t>Z7D3642A12</t>
  </si>
  <si>
    <t>SINA</t>
  </si>
  <si>
    <t xml:space="preserve">Acquisto n. 2 vetture aziendali </t>
  </si>
  <si>
    <t>Invitati (5): 1. SINA; 2. FIORETTO; 3. BIASON AUTO; 4. CARINI AUTO; 5. UNICAR. Offerenti (5): 1. SINA; 2. FIORETTO; 3. BIASON AUTO; 4. CARINI AUTO; 5. UNICAR.</t>
  </si>
  <si>
    <t>2022/LT/U/415</t>
  </si>
  <si>
    <t>Z133642AEA</t>
  </si>
  <si>
    <t>Riparazione lettore portatile ASE</t>
  </si>
  <si>
    <t>2022/LT/U/416</t>
  </si>
  <si>
    <t>Z903642B45</t>
  </si>
  <si>
    <t>Laboratori scuole primarie Pordenone</t>
  </si>
  <si>
    <t>2022/LT/U/419</t>
  </si>
  <si>
    <t>Z52364B965</t>
  </si>
  <si>
    <t>Sfalcio caserma dei carabinieri via Planton</t>
  </si>
  <si>
    <t>2022/LT/U/420</t>
  </si>
  <si>
    <t>ZE9364B9E5</t>
  </si>
  <si>
    <t>Arredo 16 fioriere</t>
  </si>
  <si>
    <t>2022/LT/U/421</t>
  </si>
  <si>
    <t>Z8F364BA26</t>
  </si>
  <si>
    <t>Arredo e fornitura piante aiuole piazza della Motta e fioriere via Cappuccini</t>
  </si>
  <si>
    <t>2022/LT/U/425</t>
  </si>
  <si>
    <t>Z75365191C</t>
  </si>
  <si>
    <t>09.05</t>
  </si>
  <si>
    <t>Pulizia spazi interni CdR PN, RIP, CRDS</t>
  </si>
  <si>
    <t>2022/LT/U/426</t>
  </si>
  <si>
    <t>Z433651A57</t>
  </si>
  <si>
    <t>Manutenzione attrezzature verde (trattorino Gianni Ferrari e rasaerba Husquarna)</t>
  </si>
  <si>
    <t>2022/LT/U/427</t>
  </si>
  <si>
    <t>ZF53651D37</t>
  </si>
  <si>
    <t>VISUAL STUDIO</t>
  </si>
  <si>
    <t>Copie locandina rimozione cassonetti n. 300 pezzi</t>
  </si>
  <si>
    <t>2022/LT/U/431</t>
  </si>
  <si>
    <t>ZB6365D054</t>
  </si>
  <si>
    <t>BISCONTIN SUSANNA</t>
  </si>
  <si>
    <t>Corso di formazione comunicazione d'impresa</t>
  </si>
  <si>
    <t>2022/LT/U/433</t>
  </si>
  <si>
    <t>Z5A3660CD5</t>
  </si>
  <si>
    <t>Fornitura 1 kit pompaggio grasso carrellato</t>
  </si>
  <si>
    <t>Invitati (3): 1. CHIURLO; 2. VITERIA 2000; 3. DEPARI. Offerenti (3): 1. CHIURLO; 2. VITERIA 2000; 3. DEPARI</t>
  </si>
  <si>
    <t>2022/LT/U/436</t>
  </si>
  <si>
    <t>Z56366AE83</t>
  </si>
  <si>
    <t>Conferma d'ordine adesivi per cassonetti</t>
  </si>
  <si>
    <t>2022/LT/U/437</t>
  </si>
  <si>
    <t>Z41366AEBC</t>
  </si>
  <si>
    <t>N. 200 BUSTE FORMATO 23X11 CON FINESTRA</t>
  </si>
  <si>
    <t>2022/LT/U/441</t>
  </si>
  <si>
    <t>Z80367CC5D</t>
  </si>
  <si>
    <t>Premio tutela civile (variazione / appendice)</t>
  </si>
  <si>
    <t>2022/LT/U/442</t>
  </si>
  <si>
    <t>ZAA367CCE6</t>
  </si>
  <si>
    <t>Assicurazione copertura tutela giudiziaria penale</t>
  </si>
  <si>
    <t>2022/LT/U/443</t>
  </si>
  <si>
    <t>Z7C367CD3F</t>
  </si>
  <si>
    <t>Gruppo di continuità necessario per backup</t>
  </si>
  <si>
    <t>2022/LT/U/444</t>
  </si>
  <si>
    <t>ZA4367CF34</t>
  </si>
  <si>
    <t>UNICA SOC COOP</t>
  </si>
  <si>
    <t>Aggiornamento valutazione rischio rumore</t>
  </si>
  <si>
    <t>2022/LT/U/445</t>
  </si>
  <si>
    <t>Z97367CF9F</t>
  </si>
  <si>
    <t>Manutenzione ordinaria impianti elettrici</t>
  </si>
  <si>
    <t>2022/LT/U/446</t>
  </si>
  <si>
    <t>Z84367D935</t>
  </si>
  <si>
    <t>AFFIDAMENTO DIRETTO (a seguito di richiesta + ditte)</t>
  </si>
  <si>
    <t>Trasporto e trattamento 20 01 38</t>
  </si>
  <si>
    <t>2022/LT/U/447</t>
  </si>
  <si>
    <t>Z40367D982</t>
  </si>
  <si>
    <t>GEOM RACCANELLI DANILO</t>
  </si>
  <si>
    <t>Computo metrico estimatico rimozione isole interrate</t>
  </si>
  <si>
    <t>2022/LT/U/448</t>
  </si>
  <si>
    <t>Z77367D9A0</t>
  </si>
  <si>
    <t>AFFIAMENTO DIRETTO</t>
  </si>
  <si>
    <t>Analisi acque di scarico mezzi</t>
  </si>
  <si>
    <t>2022/LT/U/449</t>
  </si>
  <si>
    <t>Z3D3681773</t>
  </si>
  <si>
    <t>Servizio annaffiature</t>
  </si>
  <si>
    <t>2022/LT/U/450</t>
  </si>
  <si>
    <t>Z5136817F0</t>
  </si>
  <si>
    <t>Corso formativo software greenspaces</t>
  </si>
  <si>
    <t>2022/LT/U/451</t>
  </si>
  <si>
    <t>Z073681895</t>
  </si>
  <si>
    <t>AZIENDA AGRICOLA MARTINUZZO</t>
  </si>
  <si>
    <t>INDAGINE DI MERCATO (proroga)</t>
  </si>
  <si>
    <t>2022/LT/U/454</t>
  </si>
  <si>
    <t>ZD5368C6BE</t>
  </si>
  <si>
    <t>Raccolta e smaltimento bombole</t>
  </si>
  <si>
    <t>2022/LT/U/455</t>
  </si>
  <si>
    <t>Z70368C6F9</t>
  </si>
  <si>
    <t>Lavori urgenti discarica Vallenoncello</t>
  </si>
  <si>
    <t>2022/LT/U/459</t>
  </si>
  <si>
    <t>Z6E3696931</t>
  </si>
  <si>
    <t>Fornitura n. 1 avvitatore portatile ultraleggero</t>
  </si>
  <si>
    <t>Invitati (2): 1. DIERRE VENETO; 2. TAGLIARIOL. Offerenti (2): 1. DIERRE VENETO; 2. TAGLIARIOL.</t>
  </si>
  <si>
    <t>2022/LT/U/460</t>
  </si>
  <si>
    <t>Z673696B3A</t>
  </si>
  <si>
    <t>Fornitura di coperchi per bobine decespugliatore</t>
  </si>
  <si>
    <t>2022/LT/U/461</t>
  </si>
  <si>
    <t>ZE93696BF3</t>
  </si>
  <si>
    <t>Polizza mezzi ente inc/furto auto variazione appendice</t>
  </si>
  <si>
    <t>2022/LT/U/462</t>
  </si>
  <si>
    <t>ZF63696C83</t>
  </si>
  <si>
    <t>Polizza libro matricola auto variazione appendice</t>
  </si>
  <si>
    <t>2022/LT/U/464</t>
  </si>
  <si>
    <t>Z07369C50C</t>
  </si>
  <si>
    <t>AL MULINO DI ROVER</t>
  </si>
  <si>
    <t>Fornitura ombrelloni CdR</t>
  </si>
  <si>
    <t>2022/LT/U/465</t>
  </si>
  <si>
    <t>ZB8369C5B1</t>
  </si>
  <si>
    <t>Ritiro lana di roccia abbandonata in via vial di Romans a Cordenons</t>
  </si>
  <si>
    <t>2022/LT/U/466</t>
  </si>
  <si>
    <t>Z4B369C7B0</t>
  </si>
  <si>
    <t>Fornitura n. 20 badge prossimità con banda personalizzata</t>
  </si>
  <si>
    <t>2022/LT/U/468</t>
  </si>
  <si>
    <t>Z2C36A2A34</t>
  </si>
  <si>
    <t>Riparazione carrozzeria HYUNDAI</t>
  </si>
  <si>
    <t>2022/LT/U/469</t>
  </si>
  <si>
    <t>Z1C36A378A</t>
  </si>
  <si>
    <t>Sala Zuliani per serate (2) zona blu</t>
  </si>
  <si>
    <t>2022/LT/U/472</t>
  </si>
  <si>
    <t>Z0B36A5350</t>
  </si>
  <si>
    <t>Adeguamento CdR PTA FVG</t>
  </si>
  <si>
    <t>2022/LT/U/478</t>
  </si>
  <si>
    <t>Z4136A8EF8</t>
  </si>
  <si>
    <t>BRUNO FRISON</t>
  </si>
  <si>
    <t>Visite mediche e test con compenso incarico annuale 2022</t>
  </si>
  <si>
    <t>2022/LT/U/479</t>
  </si>
  <si>
    <t>Z2536A9526</t>
  </si>
  <si>
    <t>Servizio di pulizia locali sede e ecosportello dal 01.05 al 30.09</t>
  </si>
  <si>
    <t>2022/LT/U/480</t>
  </si>
  <si>
    <t>ZAA36A95B3</t>
  </si>
  <si>
    <t>Progetto “Pordenone pulita e inclusiva” prevede una collaborazione fra noi di GEA e ASFO-Comune di Pordenone-Coop FVG.</t>
  </si>
  <si>
    <t xml:space="preserve">Invitati (3): 1. ETJCA; 2. UMANA; 3. MANPOWER. Offerenti (3): 1. ETJCA; 2. UMANA; 3. MANPOWER. </t>
  </si>
  <si>
    <t>2022/LT/U/481</t>
  </si>
  <si>
    <t>9262391ED7</t>
  </si>
  <si>
    <t xml:space="preserve">AFFIDAMENTO DIRETTO </t>
  </si>
  <si>
    <t>Servizio di raccolta PaP verde Pordenone II semestre 2022</t>
  </si>
  <si>
    <t>2022/LT/U/483</t>
  </si>
  <si>
    <t>Z1436B3D21</t>
  </si>
  <si>
    <t>MMP SRL</t>
  </si>
  <si>
    <t>07.06</t>
  </si>
  <si>
    <t>Fornitura n. 15 navette 6 MC (n. 7 a Prata,  n. 3 a San Quirino, n. 5 Campi sportivi)</t>
  </si>
  <si>
    <t>2022/LT/U/484</t>
  </si>
  <si>
    <t>ZF736B3D86</t>
  </si>
  <si>
    <t>Fornitura n. 2 scarrabili San Quirino</t>
  </si>
  <si>
    <t>2022/LT/U/485</t>
  </si>
  <si>
    <t>Z7B36B3F66</t>
  </si>
  <si>
    <t>Rimozione amianto abbandonato in via Bassa del Cuc Pordenone</t>
  </si>
  <si>
    <t>2022/LT/U/486</t>
  </si>
  <si>
    <t>Z6A36B3FB8</t>
  </si>
  <si>
    <t>Lavaggio canalina sede aziendale</t>
  </si>
  <si>
    <t>2022/LT/U/491</t>
  </si>
  <si>
    <t>ZB736B8484</t>
  </si>
  <si>
    <t>Fornitura adesivi sfalci e ramaglie SR100501-SR100700</t>
  </si>
  <si>
    <t>2022/LT/U/492</t>
  </si>
  <si>
    <t>Z1E36B8570</t>
  </si>
  <si>
    <t>Immatricolazione nuovi veicoli aziendali</t>
  </si>
  <si>
    <t>2022/LT/U/494</t>
  </si>
  <si>
    <t>Z0436BFDE4</t>
  </si>
  <si>
    <t>EUROSINTEX</t>
  </si>
  <si>
    <t>Fornitura 560 bidoni PN verde</t>
  </si>
  <si>
    <t>2022/LT/U/495</t>
  </si>
  <si>
    <t>Z9836C2AAF</t>
  </si>
  <si>
    <t>Manutenzione impianti raffrescamento/riscaldamento sede GEA</t>
  </si>
  <si>
    <t>2022/LT/U/496</t>
  </si>
  <si>
    <t>Z1036C2B49</t>
  </si>
  <si>
    <t>Fornitura pezzi di ricambio (manutenzione Gianni Ferrari)</t>
  </si>
  <si>
    <t>2022/LT/U/497</t>
  </si>
  <si>
    <t>Z0B36C2FD2</t>
  </si>
  <si>
    <t>Manutenzione assistenza centralino anno 2022</t>
  </si>
  <si>
    <t>2022/LT/U/499bis</t>
  </si>
  <si>
    <t>Z27387AD54</t>
  </si>
  <si>
    <t>ARTCO</t>
  </si>
  <si>
    <t>Posizionamento umido e vetro con serratura comune di Pordenone</t>
  </si>
  <si>
    <t>Invitati (3): 1. ARTCO; 2. COOP NONCELLO; 3. ARTCO. Offerenti (1): 1. ARTCO.</t>
  </si>
  <si>
    <t>2022/LT/U/500</t>
  </si>
  <si>
    <t>ZF736C339F</t>
  </si>
  <si>
    <t>Potatura di rimonda alberi Parco Galvani e riordino fioriere</t>
  </si>
  <si>
    <t>2022/LT/U/502</t>
  </si>
  <si>
    <t>ZEC36C659A</t>
  </si>
  <si>
    <t>Potatura arbusti centro commerciale</t>
  </si>
  <si>
    <t>2022/LT/U/503</t>
  </si>
  <si>
    <t>Z7736C666C</t>
  </si>
  <si>
    <t>Potature piante di pregio</t>
  </si>
  <si>
    <t>2022/LT/U/504</t>
  </si>
  <si>
    <t>ZE836C6777</t>
  </si>
  <si>
    <t>CONFINDUSTRIA ALTO ADRIATICO</t>
  </si>
  <si>
    <t>n.20 copie "Tutela della salute e sicurezza sul lavoro - edizione giugno 2019"</t>
  </si>
  <si>
    <t>2022/LT/U/505</t>
  </si>
  <si>
    <t>ZE836C6A68</t>
  </si>
  <si>
    <t>Servizio integrativo custodia Parco San Valentino (8 mesi)</t>
  </si>
  <si>
    <t>2022/LT/U/506</t>
  </si>
  <si>
    <t>ZC636CC540</t>
  </si>
  <si>
    <t>Fornitura di carta fotocopie</t>
  </si>
  <si>
    <t>Invitati (5): 1. CENTER DATA LINE; 2. CERACARTA; 3. CISCRA; 4. ECO LASER INFORMATICA; 5. ROSSETTO; 6. GRAFICHE FILACORDA; 7 MYO; 8. PUNTO CONTABILE.</t>
  </si>
  <si>
    <t>2022/LT/U/507</t>
  </si>
  <si>
    <t>ZE136CEFD3</t>
  </si>
  <si>
    <t>Acquisto stampante TASKALFA usata</t>
  </si>
  <si>
    <t>2022/LT/U/508</t>
  </si>
  <si>
    <t>Z8736CF014</t>
  </si>
  <si>
    <t>Polizza D&amp;0</t>
  </si>
  <si>
    <t>2022/LT/U/515</t>
  </si>
  <si>
    <t xml:space="preserve">	ZEE36DC817</t>
  </si>
  <si>
    <t>Fornitura adesivi pannolini/pannoloni</t>
  </si>
  <si>
    <t>2022/LT/U/516</t>
  </si>
  <si>
    <t xml:space="preserve">	Z5336DC879</t>
  </si>
  <si>
    <t xml:space="preserve">Forntura chiavi cassonetti </t>
  </si>
  <si>
    <t>2022/LT/U/519</t>
  </si>
  <si>
    <t>Z9136DF4A3</t>
  </si>
  <si>
    <t>ROMAGNA DISINFESTAZIONI</t>
  </si>
  <si>
    <t>derattizzazione/disinfestazione sede GEA, CdR comunali e Discarica</t>
  </si>
  <si>
    <t>2022/LT/U/522</t>
  </si>
  <si>
    <t>ZA436E8FC5</t>
  </si>
  <si>
    <t>23.06</t>
  </si>
  <si>
    <t>Analisi inerti Cdr comunali 2022</t>
  </si>
  <si>
    <t>2022/LT/U/523</t>
  </si>
  <si>
    <t>Z6B36EC50A</t>
  </si>
  <si>
    <t>Derattizzazione/disinfestazione sede GEA, CdR comunali e Discarica</t>
  </si>
  <si>
    <t>2022/LT/U/524</t>
  </si>
  <si>
    <t>Z2836ECE6F</t>
  </si>
  <si>
    <t>Contratto costo copia all inclusive TASKALFA 4052CI</t>
  </si>
  <si>
    <t>2022/LT/U/525</t>
  </si>
  <si>
    <t>ZE636ECEA9</t>
  </si>
  <si>
    <t>23.08</t>
  </si>
  <si>
    <t>Fornitura ampliamento controllo accessi con lettore, alimentazione, licenza. Attività di installazione</t>
  </si>
  <si>
    <t>2022/LT/U/526</t>
  </si>
  <si>
    <t>Z0636ECF13</t>
  </si>
  <si>
    <t>Fornitura blocchi servizio carta bianca chimica</t>
  </si>
  <si>
    <t>2022/LT/U/539</t>
  </si>
  <si>
    <t>ZA136FDF43</t>
  </si>
  <si>
    <t>Proroga mezzo a nolo FL625AZ - Inserimento c/o Albo scarrabile GH854BE e attestazione idoneità - Rinnovo garanzia finanziaria 2022</t>
  </si>
  <si>
    <t>2022/LT/U/540</t>
  </si>
  <si>
    <t>Z5136FDF45</t>
  </si>
  <si>
    <t>Progetto Audiovisivi GEA 2022 (video istituzionale - infografiche - video interviste)</t>
  </si>
  <si>
    <t>2022/LT/U/541</t>
  </si>
  <si>
    <t>Z2936FDF46</t>
  </si>
  <si>
    <t>Pulizia con lavasciuga di Piazza della Motta Pn</t>
  </si>
  <si>
    <t>2022/LT/U/542</t>
  </si>
  <si>
    <t>ZB636FFB79</t>
  </si>
  <si>
    <t>2022/LT/U/543</t>
  </si>
  <si>
    <t>ZFA37003FF</t>
  </si>
  <si>
    <t>Affissioni cassonetti in pensione ZONA BLU PN</t>
  </si>
  <si>
    <t>2022/LT/U/544</t>
  </si>
  <si>
    <t>Z5E36FF858</t>
  </si>
  <si>
    <t>Fornitura adesivi con barcode</t>
  </si>
  <si>
    <t>2022/LT/U/557</t>
  </si>
  <si>
    <t>Z5C370783F</t>
  </si>
  <si>
    <t>Servizio distribuzione kit nuova RD Comune di Pordenone (zona blu)</t>
  </si>
  <si>
    <t>2022/LT/U/558</t>
  </si>
  <si>
    <t>ZE63708007</t>
  </si>
  <si>
    <t>Servizio distribuzione bidoni del verde Comune di Pordenone</t>
  </si>
  <si>
    <t>2022/LT/U/559</t>
  </si>
  <si>
    <t>ZE937081D1</t>
  </si>
  <si>
    <t>Servizio consegna sacchi compost CdR comunali</t>
  </si>
  <si>
    <t>2022/LT/U/560</t>
  </si>
  <si>
    <t>Z32370827F</t>
  </si>
  <si>
    <t>Manutenzione straordinaria c/o parco di Torre</t>
  </si>
  <si>
    <t>2022/LT/U/563</t>
  </si>
  <si>
    <t>ZB8370EF2B</t>
  </si>
  <si>
    <t>Nolo cesta</t>
  </si>
  <si>
    <t>2022/LT/U/571</t>
  </si>
  <si>
    <t>ZEB371FADB</t>
  </si>
  <si>
    <t>Smaltimento verde CRDS (stradale e Ecocentro) e RIP (stradale e Ecocentro), SQ (stradale e Ecocentro)</t>
  </si>
  <si>
    <t>2022/LT/U/572</t>
  </si>
  <si>
    <t>Z8A3720016</t>
  </si>
  <si>
    <t>AL MULINO DI ROVERE</t>
  </si>
  <si>
    <t>Fornitura articoli manutenzione docce</t>
  </si>
  <si>
    <t>2022/LT/U/573</t>
  </si>
  <si>
    <t>ZA93720099</t>
  </si>
  <si>
    <t>Spostamento eurocompattatore a Pordenone</t>
  </si>
  <si>
    <t>2022/LT/U/576</t>
  </si>
  <si>
    <t>ZF73726314</t>
  </si>
  <si>
    <t>Buoni carburante personale dipendente e somministrato</t>
  </si>
  <si>
    <t>2022/LT/U/577</t>
  </si>
  <si>
    <t>Z6D372651A</t>
  </si>
  <si>
    <t>Sgombero centro anziani Torre</t>
  </si>
  <si>
    <t>2022/LT/U/578</t>
  </si>
  <si>
    <t>Z1837265B9</t>
  </si>
  <si>
    <t>Raccolta e trasporto rifiuti da CdR comunali anno 2022 (fino al 31.12)</t>
  </si>
  <si>
    <t>2022/LT/U/580</t>
  </si>
  <si>
    <t>Z663728F56</t>
  </si>
  <si>
    <t>14.07</t>
  </si>
  <si>
    <t>Fornitura bidoni carrellati vetro e umido (100 + 200)</t>
  </si>
  <si>
    <t>2022/LT/U/584</t>
  </si>
  <si>
    <t>ZE237316BA</t>
  </si>
  <si>
    <t>Lavori extra villa Cattaneo</t>
  </si>
  <si>
    <t>2022/LT/U/585</t>
  </si>
  <si>
    <t>ZBE37316D4</t>
  </si>
  <si>
    <t>Fornitura fiori e bulbi autunnali</t>
  </si>
  <si>
    <t>Invitati (2): 1. FLORICOLTURA DANIELA; 2. MODANESE OLINDO. Offerenti (1): 1. FLORICOLTURA DANIELA.</t>
  </si>
  <si>
    <t>2022/LT/U/591</t>
  </si>
  <si>
    <t>Z073733DBF</t>
  </si>
  <si>
    <t>19.07</t>
  </si>
  <si>
    <t>Fornitura adesivi bidoni</t>
  </si>
  <si>
    <t>2022/LT/U/592</t>
  </si>
  <si>
    <t>Z8D3733E91</t>
  </si>
  <si>
    <t>Fornitura adesivi camion</t>
  </si>
  <si>
    <t>2022/LT/U/593</t>
  </si>
  <si>
    <t>Z2C3733EE5</t>
  </si>
  <si>
    <t>Corsi sicurezza</t>
  </si>
  <si>
    <t>2022/LT/U/594</t>
  </si>
  <si>
    <t>Z6937369CF</t>
  </si>
  <si>
    <t>Vigilanza sede aziendale 01.07 - 31.12</t>
  </si>
  <si>
    <t>2022/LT/U/595</t>
  </si>
  <si>
    <t>Z5437372DB</t>
  </si>
  <si>
    <t>MANZONI</t>
  </si>
  <si>
    <t>Inserizione selezione autista raccoglitore</t>
  </si>
  <si>
    <t>2022/LT/U/596</t>
  </si>
  <si>
    <t>Z923739D0F</t>
  </si>
  <si>
    <t>Arredi sportello Cordenons</t>
  </si>
  <si>
    <t>2022/LT/U/598</t>
  </si>
  <si>
    <t>Z173739D3E</t>
  </si>
  <si>
    <t>Fornitura ordine ricevute fiscali in carta chimica</t>
  </si>
  <si>
    <t>2022/LT/U/599</t>
  </si>
  <si>
    <t>ZF33739DB6</t>
  </si>
  <si>
    <t>Fornitura soffiatore STHIL</t>
  </si>
  <si>
    <t>Invitati (5): 1. MACORATTI ITALO; 2. TEMPOVERDE; 3. MENARDI; 4. AGRARIA DI PORCIA; 5. MANIA GREEN.</t>
  </si>
  <si>
    <t>2022/LT/U/600</t>
  </si>
  <si>
    <t>ZB93739DC4</t>
  </si>
  <si>
    <t>Fornitura decespugliatore STHIL</t>
  </si>
  <si>
    <t>2022/LT/U/601</t>
  </si>
  <si>
    <t>ZBD3739DDD</t>
  </si>
  <si>
    <t>MANIA GREEN</t>
  </si>
  <si>
    <t>Fornitura tosasiepi estensibile STHIL</t>
  </si>
  <si>
    <t>2022/LT/U/602</t>
  </si>
  <si>
    <t>Z5B3739DEC</t>
  </si>
  <si>
    <t>MACORATTI ITALO</t>
  </si>
  <si>
    <t>Fornitura tosasiepi husqvarna</t>
  </si>
  <si>
    <t>2022/LT/U/604</t>
  </si>
  <si>
    <t>Z8B37410D4</t>
  </si>
  <si>
    <t>Servizio sfalcio aree verdi PN</t>
  </si>
  <si>
    <t>2022/LT/U/605</t>
  </si>
  <si>
    <t>Z683741133</t>
  </si>
  <si>
    <t>Servizio pulizia locali ex birreria (PN)</t>
  </si>
  <si>
    <t>2022/LT/U/606</t>
  </si>
  <si>
    <t>ZD23741156</t>
  </si>
  <si>
    <t>Sanificazione locali ex birreria (PN)</t>
  </si>
  <si>
    <t>2022/LT/U/610</t>
  </si>
  <si>
    <t>ZF03744E5E</t>
  </si>
  <si>
    <t>GETAS - PETROGEO SRL</t>
  </si>
  <si>
    <t>25.07</t>
  </si>
  <si>
    <t>Incarico per analisi preliminare delle soluzioni progettuali messa in sicurezza discarica</t>
  </si>
  <si>
    <t>2022/LT/U/614</t>
  </si>
  <si>
    <t>ZA1374A2F7</t>
  </si>
  <si>
    <t>Trasporti da Ecocentri apr, mag, giu 2022</t>
  </si>
  <si>
    <t>2022/LT/U/615</t>
  </si>
  <si>
    <t>ZAD374A633</t>
  </si>
  <si>
    <t>Analisi rifiuto Parco via Reghena PN</t>
  </si>
  <si>
    <t>2022/LT/U/616</t>
  </si>
  <si>
    <t>Z2A374CB72</t>
  </si>
  <si>
    <t>UNIDEA SRL</t>
  </si>
  <si>
    <t>Creazione e implementazione di un Crisis Mangenìmente Plan - Attività di ufficio stampa, minitoraggio reputazoine</t>
  </si>
  <si>
    <t>2022/LT/U/618</t>
  </si>
  <si>
    <t>Z31375072E</t>
  </si>
  <si>
    <t>Inserimento in Albo 3 mezzi targati GH863BE - GH862BE - GH867BE</t>
  </si>
  <si>
    <t>2022/LT/U/620</t>
  </si>
  <si>
    <t>Z03374FEB4</t>
  </si>
  <si>
    <t>pratica di variazione per inserimento n.3 mezzi € 150,00 + IVA</t>
  </si>
  <si>
    <t>2022/LT/U/621</t>
  </si>
  <si>
    <t>AEB SCHMIDT</t>
  </si>
  <si>
    <t>2022/LT/U/622</t>
  </si>
  <si>
    <t>Z5737500C1</t>
  </si>
  <si>
    <t>Invitati (3): 1. TAGLIARIOL; 2. VITERIA 2000; 3. AL MULINO - Offerenti (3):1. TAGLIARIOL; 2. VITERIA 2000; 3. AL MULINO</t>
  </si>
  <si>
    <t>2022/LT/U/623</t>
  </si>
  <si>
    <t>ZB43750A22</t>
  </si>
  <si>
    <t>2bells</t>
  </si>
  <si>
    <t>Fornitura n.1 soluzione hardware Centro di Raccolta + n. 1 lettore Barcode Entry Level</t>
  </si>
  <si>
    <t>2022/LT/U/624</t>
  </si>
  <si>
    <t>ZBE3750BD9</t>
  </si>
  <si>
    <t>ALBERTO SCHIAVON</t>
  </si>
  <si>
    <t>Consulenza tecnica prodotti fitosanitari</t>
  </si>
  <si>
    <t>2022/LT/U/627</t>
  </si>
  <si>
    <t>ZE93753ABC</t>
  </si>
  <si>
    <t>2022/LT/U/628</t>
  </si>
  <si>
    <t>ZED3753AD5</t>
  </si>
  <si>
    <t>2022/LT/U/633</t>
  </si>
  <si>
    <t>ZC13758C1E</t>
  </si>
  <si>
    <t>Supporto mantenimento sistema gestione integrato dal 01.08</t>
  </si>
  <si>
    <t>2022/LT/U/634</t>
  </si>
  <si>
    <t>Z8A37593D8</t>
  </si>
  <si>
    <t>Fornitura tosasiepi STIHL</t>
  </si>
  <si>
    <t xml:space="preserve">Invitati (2): 1. MANIA GREEN; 2. AGRARIA DI PORCIA. OFFERENTI (2): 1. MANIA GREEN; 2. AGRARIA DI PORCIA. </t>
  </si>
  <si>
    <t>2022/LT/U/635</t>
  </si>
  <si>
    <t>ZC73759499</t>
  </si>
  <si>
    <t>Fornitura 700 bidoni 240 litri verdi</t>
  </si>
  <si>
    <t>2022/LT/U/636</t>
  </si>
  <si>
    <t>Z58375F915</t>
  </si>
  <si>
    <t>Lettore scarico dati carte tachgrafiche</t>
  </si>
  <si>
    <t>2022/LT/U/630</t>
  </si>
  <si>
    <t>Z8137680A7</t>
  </si>
  <si>
    <t xml:space="preserve">06 SEDUTE OPERATIVE MOD. BALI  </t>
  </si>
  <si>
    <t>2022/LT/U/638</t>
  </si>
  <si>
    <t>Z6437680AE</t>
  </si>
  <si>
    <t>Fornitura casellari x spogliatoi</t>
  </si>
  <si>
    <t>Invitati (2): 1. FANTIN; 2. BALDISSAR. Offerenti (2): 1. FANTIN; 2. BALDISSAR.</t>
  </si>
  <si>
    <t>2022/LT/U/641</t>
  </si>
  <si>
    <t>ZD9376E3DE</t>
  </si>
  <si>
    <t>08.08</t>
  </si>
  <si>
    <t>Redazionale mezza pagina</t>
  </si>
  <si>
    <t>2022/LT/U/642</t>
  </si>
  <si>
    <t>Z4F376E3EE</t>
  </si>
  <si>
    <t>2022/LT/U/643</t>
  </si>
  <si>
    <t>ZC8377019A</t>
  </si>
  <si>
    <t>Sistemazione bidoni comune di Roveredo in Piano post fortunale</t>
  </si>
  <si>
    <t>2022/LT/U/644</t>
  </si>
  <si>
    <t>ZE03770230</t>
  </si>
  <si>
    <t>TC IMPIANTI</t>
  </si>
  <si>
    <t>Manutenzione impianto elettrico nuovo ufficio di via San Pietro 20 Cordenons</t>
  </si>
  <si>
    <t>Invitati (2): 1. TC IMPIANTI; 2. FRIULELETTRA. Offerenti (2): 1. TC IMPIANTI; 2. FRIULELETTRA.</t>
  </si>
  <si>
    <t>2022/LT/U/646</t>
  </si>
  <si>
    <t>Z0E3770274</t>
  </si>
  <si>
    <t>Noleggio automezzo per movimentazione ecomobile Pordenone Giugno/Dicembre 2022</t>
  </si>
  <si>
    <t>2022/LT/U/645</t>
  </si>
  <si>
    <t>Z5C37702E3</t>
  </si>
  <si>
    <t>Posizionamento e nolo cassone per manifestazione (cleaning)</t>
  </si>
  <si>
    <t>2022/LT/U/647</t>
  </si>
  <si>
    <t>Z2B3770368</t>
  </si>
  <si>
    <t>Nolo attrezzature e gestione rifiuti da lavaggio cassonetti</t>
  </si>
  <si>
    <t>2022/LT/U/648</t>
  </si>
  <si>
    <t>ZD53770616</t>
  </si>
  <si>
    <t>Supporto pulizia per eventi estate Pordenone 2022</t>
  </si>
  <si>
    <t>2022/LT/U/649</t>
  </si>
  <si>
    <t>Z8437706CE</t>
  </si>
  <si>
    <t>Supporto post fortunale SQ/RIP (8,50 RIP + 8 SQ)</t>
  </si>
  <si>
    <t>2022/LT/U/650</t>
  </si>
  <si>
    <t>9366333E7E</t>
  </si>
  <si>
    <t>10.08</t>
  </si>
  <si>
    <t>Distribuzione kit nuova RD Pordenone (zona gialla, rossa, marrone)</t>
  </si>
  <si>
    <t>2022/LT/U/651</t>
  </si>
  <si>
    <t>93663761FE</t>
  </si>
  <si>
    <t>Distribuzione kit nuova RD Cordenons</t>
  </si>
  <si>
    <t>2022/LT/U/652</t>
  </si>
  <si>
    <t>93663795E</t>
  </si>
  <si>
    <t>Forniitura nuovo server aziendale</t>
  </si>
  <si>
    <t>2022/LT/U/653</t>
  </si>
  <si>
    <t>ZBA3775030</t>
  </si>
  <si>
    <t>Fornitura 1 kit drive, 1 tandberg, n. 40 windows server, n. 1 switch; n. 4 giornate assistenza</t>
  </si>
  <si>
    <t>2022/LT/U/654</t>
  </si>
  <si>
    <t>ZDB3775042</t>
  </si>
  <si>
    <t>Fornitura n. 2 kyocera ECOSYS n. 2 cartucce toner</t>
  </si>
  <si>
    <t>2022/LT/U/656</t>
  </si>
  <si>
    <t>ZEA3775061</t>
  </si>
  <si>
    <t>Fornitura n. 34 licenze EXCHANE ONLINE</t>
  </si>
  <si>
    <t>2022/LT/U/657</t>
  </si>
  <si>
    <t>Z0B3776C84</t>
  </si>
  <si>
    <t>11.08</t>
  </si>
  <si>
    <t>Manutenzione impianto di ossidazione e disoleatori 2022</t>
  </si>
  <si>
    <t>2022/LT/U/658</t>
  </si>
  <si>
    <t>Z783695847</t>
  </si>
  <si>
    <t>SERVIZI INTEGRATIVI</t>
  </si>
  <si>
    <t>Incarico stampa/imbustamento e distribuzione lettera Zona Esterna-BLU - PORDENONE</t>
  </si>
  <si>
    <t>2022/LT/U/663</t>
  </si>
  <si>
    <t>Z8B377BD19</t>
  </si>
  <si>
    <t>VEGA FORMAZIONE</t>
  </si>
  <si>
    <t>Corso di formazione addetto uso PLE</t>
  </si>
  <si>
    <t>2022/LT/U/665</t>
  </si>
  <si>
    <t>Z17377F12C</t>
  </si>
  <si>
    <t>18.08</t>
  </si>
  <si>
    <t>Apertura /chiusura bagni Parco Laghetti di Rorai (fino chiusura d'anno)</t>
  </si>
  <si>
    <t>2022/LT/U/669</t>
  </si>
  <si>
    <t>ZE63783B98</t>
  </si>
  <si>
    <t>Abbatttimento alberi</t>
  </si>
  <si>
    <t>2022/LT/U/672</t>
  </si>
  <si>
    <t>Z2337845C9</t>
  </si>
  <si>
    <t>Fornitura n. 1 toner TK-3130 ordiginale comprensivo di spese si spedizione</t>
  </si>
  <si>
    <t>2022/LT/U/673</t>
  </si>
  <si>
    <t>Z2B37846F6</t>
  </si>
  <si>
    <t>Potature/abbatimenti via San Giuliano Castello di Torre</t>
  </si>
  <si>
    <t>2022/LT/U/674</t>
  </si>
  <si>
    <t xml:space="preserve">	ZF9378E56F</t>
  </si>
  <si>
    <t>Fornitura fiori per fioriere Pordenone Calcio</t>
  </si>
  <si>
    <t>2022/LT/U/678</t>
  </si>
  <si>
    <t>Z7437921AC</t>
  </si>
  <si>
    <t>Noleggio mezzo telonato</t>
  </si>
  <si>
    <t>2022/LT/U/698</t>
  </si>
  <si>
    <t>ZEC37B1D8B</t>
  </si>
  <si>
    <t>Fornitura adesivi 700 "Sfalci e ramaglie"</t>
  </si>
  <si>
    <t>2022/LT/U/683</t>
  </si>
  <si>
    <t>ZDE37B1DB1</t>
  </si>
  <si>
    <t>Fornitura etichette 700 "Sfalci e ramaglie"</t>
  </si>
  <si>
    <t>2022/LT/U/684</t>
  </si>
  <si>
    <t>ZBA37B1DCB</t>
  </si>
  <si>
    <t>Fornitura seduta operativa sportello Cordenons</t>
  </si>
  <si>
    <t>2022/LT/U/699</t>
  </si>
  <si>
    <t>ZA337B621C</t>
  </si>
  <si>
    <t>Tinteggiatura ufficio sportello via San Pietro Cordenons</t>
  </si>
  <si>
    <t>2022/LT/U/701</t>
  </si>
  <si>
    <t>Z2937B1DEE</t>
  </si>
  <si>
    <t>Fornitura radiatore per trattorino Gianni Ferrari</t>
  </si>
  <si>
    <t>Invitati  (2): 1. MENARDI; 2. MANIA GREEN; Offerenti (2): 1. MENARDI; 2. MANIA GREEN.</t>
  </si>
  <si>
    <t>2022/LT/U/702</t>
  </si>
  <si>
    <t>Z4B37B261D</t>
  </si>
  <si>
    <t>ELBI</t>
  </si>
  <si>
    <t>Fornitura n. 4 campane MRVC</t>
  </si>
  <si>
    <t>2022/LT/U/703</t>
  </si>
  <si>
    <t>Z2337B38BF</t>
  </si>
  <si>
    <t>Ritiro rifiuti prodotti da ns. officina aziendale</t>
  </si>
  <si>
    <t>2022/LT/U/705</t>
  </si>
  <si>
    <t>Z3937B5F08</t>
  </si>
  <si>
    <t>Noleggio mezzo con sponda</t>
  </si>
  <si>
    <t>2022/LT/U/706</t>
  </si>
  <si>
    <t>Z6A37B5F7E</t>
  </si>
  <si>
    <t>Rinnovo CPI CRC Roveredo in Piano</t>
  </si>
  <si>
    <t>2022/LT/U/707</t>
  </si>
  <si>
    <t>ZC637B60C2</t>
  </si>
  <si>
    <t>Nolo piattaforma</t>
  </si>
  <si>
    <t>2022/LT/U/710</t>
  </si>
  <si>
    <t>ZBA37BDFED</t>
  </si>
  <si>
    <t>13.09</t>
  </si>
  <si>
    <t>Trattamento fitosanitario n. 13 esemplari via Fonda PN</t>
  </si>
  <si>
    <t>2022/LT/U/713</t>
  </si>
  <si>
    <t>ZF837C4FBE</t>
  </si>
  <si>
    <t>Ritiro amianto abbandonato in comune di Montereale Valcellina fraz. San Leonardo</t>
  </si>
  <si>
    <t>2022/LT/U/714</t>
  </si>
  <si>
    <t>Z7237C56C4</t>
  </si>
  <si>
    <t>Attivazione sportello Roveredo in Piano sul gestionale</t>
  </si>
  <si>
    <t>2022/LT/U/715</t>
  </si>
  <si>
    <t>Z8937C9FA3</t>
  </si>
  <si>
    <t>16.09</t>
  </si>
  <si>
    <t>Fornitura whatchguard basic security suite per firebox M270</t>
  </si>
  <si>
    <t>2022/LT/U/720</t>
  </si>
  <si>
    <t>Z9937D47B0</t>
  </si>
  <si>
    <t>Analisi di stabilità e analisi strumentuali esemplari Pordenone</t>
  </si>
  <si>
    <t>2022/LT/U/727</t>
  </si>
  <si>
    <t>ZA237DDE2A</t>
  </si>
  <si>
    <t>Servizio RD (carta e plastica) Prata di Pordenone</t>
  </si>
  <si>
    <t>2022/LT/U/728</t>
  </si>
  <si>
    <t>Z1F37DDF22</t>
  </si>
  <si>
    <t>Fornitura adesivi per automezzi</t>
  </si>
  <si>
    <t>2022/LT/U/737</t>
  </si>
  <si>
    <t>Z8537E3D4C</t>
  </si>
  <si>
    <t>Avvio e configurazione apptracker lettura contenitori</t>
  </si>
  <si>
    <t>2022/LT/U/739</t>
  </si>
  <si>
    <t>ZA737EB250</t>
  </si>
  <si>
    <t>Incarico stampa/imbustamento e distribuzione lettera Zona Esterna- GIALLA - ROSSA- PORDENONE</t>
  </si>
  <si>
    <t>2022/LT/U/740</t>
  </si>
  <si>
    <t>ZEF37EB317</t>
  </si>
  <si>
    <t>SERVIZI INTEGRATI D.T.</t>
  </si>
  <si>
    <t>Incarico stampa/imbustamento e distribuzione lettera Zona 1 Zona 2 CORDENONS</t>
  </si>
  <si>
    <t>2022/LT/U/741</t>
  </si>
  <si>
    <t>ZF837EBC61</t>
  </si>
  <si>
    <t>Affissioni cassonetti in pensione ZONA GIALLA PN</t>
  </si>
  <si>
    <t>2022/LT/U/742</t>
  </si>
  <si>
    <t>Affissioni cassonetti sapiens Cordenons</t>
  </si>
  <si>
    <t>2022/LT/U/743</t>
  </si>
  <si>
    <t>ZED37EC338</t>
  </si>
  <si>
    <t>CLAPS</t>
  </si>
  <si>
    <t>Incarico di noleggio, montaggio e assistenza tecnica del videoproiettore -  AUDITORIUM CONCORDIA</t>
  </si>
  <si>
    <t>2022/LT/U/744</t>
  </si>
  <si>
    <t>Z3537ED642</t>
  </si>
  <si>
    <t>ENTE DI DECENTRAMENTO REGIONALE PN</t>
  </si>
  <si>
    <t>Fitto e sanificazione auditorium Concordia Pordenone</t>
  </si>
  <si>
    <t>2022/LT/U/763</t>
  </si>
  <si>
    <t>Z4A37F4DA7</t>
  </si>
  <si>
    <t>Fornitura n. 50 bidoni da 360 litri Pordenone</t>
  </si>
  <si>
    <t>2022/LT/U/765</t>
  </si>
  <si>
    <t>ZD737F73A8</t>
  </si>
  <si>
    <t>Analisi CER 200108</t>
  </si>
  <si>
    <t>2022/LT/U/766</t>
  </si>
  <si>
    <t>Z2A37F7417</t>
  </si>
  <si>
    <t>Deratizzazione straordinaria ns. sede aziendale</t>
  </si>
  <si>
    <t>2022/LT/U/764</t>
  </si>
  <si>
    <t>Z3837F7DBF</t>
  </si>
  <si>
    <t>LIBRERIA AL SEGNO</t>
  </si>
  <si>
    <t>Fornitura libri di testo scuole</t>
  </si>
  <si>
    <t>2022/LT/U/768</t>
  </si>
  <si>
    <t>Z5D37F7DEA</t>
  </si>
  <si>
    <t>Fornitura adesivi pannoloni</t>
  </si>
  <si>
    <t>2022/LT/U/769</t>
  </si>
  <si>
    <t>Z8E37F7E60</t>
  </si>
  <si>
    <t>Fornitura adesivi uffici Cordenons</t>
  </si>
  <si>
    <t>2022/LT/U/776</t>
  </si>
  <si>
    <t>Z0C38070CF</t>
  </si>
  <si>
    <t>Fornitura scala</t>
  </si>
  <si>
    <t>2022/LT/U/777</t>
  </si>
  <si>
    <t>Z4638071BC</t>
  </si>
  <si>
    <t>Nolo furgone con sponda (esteso dal 20.11 al 31.01)</t>
  </si>
  <si>
    <t>2022/LT/U/778</t>
  </si>
  <si>
    <t>Z2E380731C</t>
  </si>
  <si>
    <t>G. BRAMBILLA SRL</t>
  </si>
  <si>
    <t>Fornitura viti FRANZEN</t>
  </si>
  <si>
    <t>2022/LT/U/779</t>
  </si>
  <si>
    <t>ZA238073FB</t>
  </si>
  <si>
    <t>Fornitura copie rilegate CCNL</t>
  </si>
  <si>
    <t>2022/LT/U/780</t>
  </si>
  <si>
    <t>Z033807735</t>
  </si>
  <si>
    <t>FIAP</t>
  </si>
  <si>
    <t>Fornitura software analisi dati cronotachigrafici</t>
  </si>
  <si>
    <t>2022/LT/U/782</t>
  </si>
  <si>
    <t>Z73380ADE8</t>
  </si>
  <si>
    <t>06.10</t>
  </si>
  <si>
    <t>Posizionamento urgente bidoni umido/vetro con serratura quartiere Vallenoncello PN</t>
  </si>
  <si>
    <t>2022/LT/U/785</t>
  </si>
  <si>
    <t>Z79380DE96</t>
  </si>
  <si>
    <t>Servizio bivasca riciclabili PN ottobre novembre dicembre 2022 zona gialla zona marrone</t>
  </si>
  <si>
    <t>2022/LT/U/786</t>
  </si>
  <si>
    <t>ZD0380E754</t>
  </si>
  <si>
    <t>FARID</t>
  </si>
  <si>
    <t>Nolo n.2 compattatori da 10 MC (fino al 15.01)</t>
  </si>
  <si>
    <t>2022/LT/U/788</t>
  </si>
  <si>
    <t>ZA73810284</t>
  </si>
  <si>
    <t>Sostituzione swich cancello</t>
  </si>
  <si>
    <t>2022/LT/U/789</t>
  </si>
  <si>
    <t>ZA43811165</t>
  </si>
  <si>
    <t>Fornitura articoli per manutenzione giochi</t>
  </si>
  <si>
    <t>2022/LT/U/790</t>
  </si>
  <si>
    <t>Z923811463</t>
  </si>
  <si>
    <t>Controllo periodico presidi antincendio</t>
  </si>
  <si>
    <t>2022/LT/U/792</t>
  </si>
  <si>
    <t>Z17381BF2C</t>
  </si>
  <si>
    <t>Impianto irrigazione aiuole via Dogana</t>
  </si>
  <si>
    <t>2022/LT/U/793</t>
  </si>
  <si>
    <t>ZB4381BF54</t>
  </si>
  <si>
    <t>Riparazione impianto Centro Studi</t>
  </si>
  <si>
    <t>2022/LT/U/802</t>
  </si>
  <si>
    <t>Z8B3820994</t>
  </si>
  <si>
    <t>Fornitura bidoni 1.100 lt carta e plastica PN</t>
  </si>
  <si>
    <t>2022/LT/U/807</t>
  </si>
  <si>
    <t>Z4938223E9</t>
  </si>
  <si>
    <t>ECOLSIA</t>
  </si>
  <si>
    <t>Ripristino sicurezza stradale Cordenons</t>
  </si>
  <si>
    <t>2022/LT/U/808</t>
  </si>
  <si>
    <t>Z6A38223FB</t>
  </si>
  <si>
    <t>Asporto e avvio a smaltimento acque di risulta lavaggio GEA</t>
  </si>
  <si>
    <t>2022/LT/U/809</t>
  </si>
  <si>
    <t>Z79382241A</t>
  </si>
  <si>
    <t>Eccedenze copie multifunzione TASKALFA</t>
  </si>
  <si>
    <t>2022/LT/U/810</t>
  </si>
  <si>
    <t>ZC2382242B</t>
  </si>
  <si>
    <t>Derattizzazione sede</t>
  </si>
  <si>
    <t>2022/LT/U/813</t>
  </si>
  <si>
    <t>ZBA3831430</t>
  </si>
  <si>
    <t>Modifica firware antenne mezzi</t>
  </si>
  <si>
    <t>2022/LT/U/814</t>
  </si>
  <si>
    <t>Z4D3831439</t>
  </si>
  <si>
    <t>Derattizzazione extra contratto</t>
  </si>
  <si>
    <t>2022/LT/U/815</t>
  </si>
  <si>
    <t>Z96383144A</t>
  </si>
  <si>
    <t>Trasporto e smaltimento rifiuti presenti all'interno container zona industriale San Quirino</t>
  </si>
  <si>
    <t>2022/LT/U/816</t>
  </si>
  <si>
    <t>Z67383145E</t>
  </si>
  <si>
    <t>Trasporto e smaltimento rifiuti presenti all'esterno container (amianto) zona industriale San Quirino</t>
  </si>
  <si>
    <t>2022/LT/U/817</t>
  </si>
  <si>
    <t>Z883831470</t>
  </si>
  <si>
    <t>Thinkpad quecter wwan module</t>
  </si>
  <si>
    <t>2022/LT/U/818</t>
  </si>
  <si>
    <t>ZD13831481</t>
  </si>
  <si>
    <t>Modulo Buffetti certificati azionari</t>
  </si>
  <si>
    <t>2022/LT/U/819</t>
  </si>
  <si>
    <t>ZAB383B4DD</t>
  </si>
  <si>
    <t>Fornitura adesivi contenitori n. 1000 "conferimento rifiuti non corretto"</t>
  </si>
  <si>
    <t>2022/LT/U/820</t>
  </si>
  <si>
    <t>ZF4383B4EE</t>
  </si>
  <si>
    <t>Fornitura n. 600 adesivi contenitori carta/plastica</t>
  </si>
  <si>
    <t>2022/LT/U/821</t>
  </si>
  <si>
    <t>Z25383B506</t>
  </si>
  <si>
    <t>Fornitura serrature gravitazionali SUDHAUS (corpo, piastra, ganico, cappucci)</t>
  </si>
  <si>
    <t>2022/LT/U/823</t>
  </si>
  <si>
    <t>Z0C383BB08</t>
  </si>
  <si>
    <t>Recupero e smaltimento carcasse animali</t>
  </si>
  <si>
    <t>2022/LT/U/825</t>
  </si>
  <si>
    <t>ZC63840C8A</t>
  </si>
  <si>
    <t>Fornitura trapano / avvitatore completo batterie</t>
  </si>
  <si>
    <t>2022/LT/U/826</t>
  </si>
  <si>
    <t>Z683840CB2</t>
  </si>
  <si>
    <t>Fornitura motore per finestra sala riunioni</t>
  </si>
  <si>
    <t>2022/LT/U/827</t>
  </si>
  <si>
    <t> ZC73840CCF</t>
  </si>
  <si>
    <t>Sostituzione tubo pompe acque meteoriche discarica</t>
  </si>
  <si>
    <t>2022/LT/U/829</t>
  </si>
  <si>
    <t>Z78384F575</t>
  </si>
  <si>
    <t>Fornitura caricabatterie + batterie smartphone CdR + lettori</t>
  </si>
  <si>
    <t>2022/LT/U/834</t>
  </si>
  <si>
    <t>Z253862D6D</t>
  </si>
  <si>
    <t>31.10</t>
  </si>
  <si>
    <t>Trasporto rifiuti da CdR comunale nel periodo luglio/settembre 2022</t>
  </si>
  <si>
    <t>2022/LT/U/835</t>
  </si>
  <si>
    <t>ZD83862DA1</t>
  </si>
  <si>
    <t>CARRARO</t>
  </si>
  <si>
    <t>Fornitura mezzo magazzino</t>
  </si>
  <si>
    <t>2022/LT/U/836</t>
  </si>
  <si>
    <t>Z233862DDE</t>
  </si>
  <si>
    <t>EFFICIENTA</t>
  </si>
  <si>
    <t>Studio di prefattibilità impianto fotovoltaico</t>
  </si>
  <si>
    <t>2022/LT/U/837</t>
  </si>
  <si>
    <t>Z943862DEE</t>
  </si>
  <si>
    <t>Sostituzione manichette CdR Pordenone e Cordenons</t>
  </si>
  <si>
    <t>2022/LT/U/838</t>
  </si>
  <si>
    <t>Z483862E09</t>
  </si>
  <si>
    <t>Audit periodico ISO</t>
  </si>
  <si>
    <t>2022/LT/U/840</t>
  </si>
  <si>
    <t>ZA738674BE</t>
  </si>
  <si>
    <t>Servizio di pulizia locali sede e ecosportello dal 01.10 al 31.12</t>
  </si>
  <si>
    <t>2022/LT/U/841</t>
  </si>
  <si>
    <t>Z303867506</t>
  </si>
  <si>
    <t>Posizionamento e ritiro container presso Fiera Pordenone</t>
  </si>
  <si>
    <t>2022/LT/U/842</t>
  </si>
  <si>
    <t>Z853867562</t>
  </si>
  <si>
    <t>RUGIANO MARTINUZZO</t>
  </si>
  <si>
    <t>Formazione aiuole Piazza Duca d'Aosta PN</t>
  </si>
  <si>
    <t>2022/LT/U/843</t>
  </si>
  <si>
    <t>Z893867771</t>
  </si>
  <si>
    <t>Incarico girate azionarie nuovi soci</t>
  </si>
  <si>
    <t>2022/LT/U/846</t>
  </si>
  <si>
    <t>ZB4387A736</t>
  </si>
  <si>
    <t>Incarico analisi acque scarico</t>
  </si>
  <si>
    <t>2022/LT/U/847</t>
  </si>
  <si>
    <t>Z9F387A86A</t>
  </si>
  <si>
    <t>EMPORIO ROSSI</t>
  </si>
  <si>
    <t>Fornitura ricambi automezzi</t>
  </si>
  <si>
    <t>2022/LT/U/848</t>
  </si>
  <si>
    <t>Fornitura veicoli raccolta rifiuti</t>
  </si>
  <si>
    <t>2022/LT/U/849</t>
  </si>
  <si>
    <t>ZE3387B5D7</t>
  </si>
  <si>
    <t>Affissioni cassonetti in pensione ZONA ROSSA - MARRONE PN</t>
  </si>
  <si>
    <t>2022/LT/U/850</t>
  </si>
  <si>
    <t>Z8A387B758</t>
  </si>
  <si>
    <t>REGIONE FRIULI VENEZIA GIULIA</t>
  </si>
  <si>
    <t>Concessione  in uso temporanea Auditorium Via Roma - Pordenone</t>
  </si>
  <si>
    <t>2022/LT/U/845</t>
  </si>
  <si>
    <t>ZD3387E388</t>
  </si>
  <si>
    <t>Ordine adesivi PN (2000 or + 2000 ve)</t>
  </si>
  <si>
    <t>2022/LT/U/852</t>
  </si>
  <si>
    <t>ZCE387E716</t>
  </si>
  <si>
    <t>Lavaggio strada con spurgo in via Ospedale Vecchio a PN</t>
  </si>
  <si>
    <t>2022/LT/U/853</t>
  </si>
  <si>
    <t>Z8B387E7A8</t>
  </si>
  <si>
    <t>Lavaggio Piazza Risorgimento con minispurgo</t>
  </si>
  <si>
    <t>2022/LT/U/854</t>
  </si>
  <si>
    <t>ZE9387E976</t>
  </si>
  <si>
    <t>Ritiro rifiuti questura Pordenone</t>
  </si>
  <si>
    <t>2022/LT/U/855</t>
  </si>
  <si>
    <t>Z06387EA0C</t>
  </si>
  <si>
    <t>Ritiro rifiuti abbandonati fiume Meduna</t>
  </si>
  <si>
    <t>2022/LT/U/856</t>
  </si>
  <si>
    <t>Z30387EA95</t>
  </si>
  <si>
    <t>Disinfestazione zanzare sede GEA</t>
  </si>
  <si>
    <t>2022/LT/U/866</t>
  </si>
  <si>
    <t>ZAA3896E65</t>
  </si>
  <si>
    <t>Abbattimenti comune PN</t>
  </si>
  <si>
    <t>2022/LT/U/870</t>
  </si>
  <si>
    <t>ZF4389F609</t>
  </si>
  <si>
    <t>16.11</t>
  </si>
  <si>
    <t>Pratica annullamento carta di circolazione veicolo aziendale EG706XW</t>
  </si>
  <si>
    <t>2022/LT/U/868</t>
  </si>
  <si>
    <t xml:space="preserve">	Z0B38DB4E2</t>
  </si>
  <si>
    <t>Pratica ALBO TS ISCRIZIONE SPAZZATRICE - 2 COMPATTATORI</t>
  </si>
  <si>
    <t>2022/LT/U/869</t>
  </si>
  <si>
    <t>Z36389F6CA</t>
  </si>
  <si>
    <t>Piantumazione alberi PN</t>
  </si>
  <si>
    <t>2022/LT/U/874</t>
  </si>
  <si>
    <t>Z8938AD432</t>
  </si>
  <si>
    <t>Pulizia ecopiazzole GEA</t>
  </si>
  <si>
    <t>2022/LT/U/874bis</t>
  </si>
  <si>
    <t>ZE138B7629</t>
  </si>
  <si>
    <t>N. 2000 bin-tag UHF comune di Pordenone</t>
  </si>
  <si>
    <t>2022/LT/U/872</t>
  </si>
  <si>
    <t>Z6538B79FF</t>
  </si>
  <si>
    <t>Fornitura n. 8 scrivanie rovere</t>
  </si>
  <si>
    <t>2022/LT/U/876</t>
  </si>
  <si>
    <t>Z6B38B7B9D</t>
  </si>
  <si>
    <t>Fornitura n. 1500 adesivi SFALCI E RAMAGLIE PORDENONE</t>
  </si>
  <si>
    <t>2022/LT/U/877bis</t>
  </si>
  <si>
    <t>ZE238BE82A</t>
  </si>
  <si>
    <t>Fornitura n. 700 contenitori da 240 litri Pordenone</t>
  </si>
  <si>
    <t>2022/LT/U/884</t>
  </si>
  <si>
    <t xml:space="preserve">	ZB738DB624</t>
  </si>
  <si>
    <t>Sfalcio fosso Pordenone</t>
  </si>
  <si>
    <t>2022/LT/U/887</t>
  </si>
  <si>
    <t xml:space="preserve">	Z2138DB1FD</t>
  </si>
  <si>
    <t>Antivirus web root</t>
  </si>
  <si>
    <t>2022/LT/U/888</t>
  </si>
  <si>
    <t xml:space="preserve">	Z8838DB24C</t>
  </si>
  <si>
    <t>s</t>
  </si>
  <si>
    <t>Pratiche automobiilistiche per immatricolazioni</t>
  </si>
  <si>
    <t>2022/LT/U/889</t>
  </si>
  <si>
    <t xml:space="preserve">	Z5038DB2E4</t>
  </si>
  <si>
    <t>Trasporto cer 170203 (c/o ERGOPLAST)</t>
  </si>
  <si>
    <t>2022/LT/U/890</t>
  </si>
  <si>
    <t xml:space="preserve">	ZA538DB340</t>
  </si>
  <si>
    <t>Interventi su pompa in discarica</t>
  </si>
  <si>
    <t>2022/LT/U/891</t>
  </si>
  <si>
    <t>ZEF38DB396</t>
  </si>
  <si>
    <t>Corso formazione dipendenti</t>
  </si>
  <si>
    <t>2022/LT/U/900</t>
  </si>
  <si>
    <t>Z0538F0391</t>
  </si>
  <si>
    <t>Fornitura sagoma a campione per foratura bidoni</t>
  </si>
  <si>
    <t>2022/LT/U/907</t>
  </si>
  <si>
    <t>Z5238FF7DE</t>
  </si>
  <si>
    <t>Sistemazione porta accesso sala riunioni</t>
  </si>
  <si>
    <t>2022/LT/U/908</t>
  </si>
  <si>
    <t>ZDA38FF83F</t>
  </si>
  <si>
    <t xml:space="preserve">DE LUCA SERVIZI </t>
  </si>
  <si>
    <t>Bonifica olivie contaminate dal 01.11-31.12</t>
  </si>
  <si>
    <t>2022/LT/U/909</t>
  </si>
  <si>
    <t>Z9638FF88C</t>
  </si>
  <si>
    <t>DR BRUNO FRISON</t>
  </si>
  <si>
    <t>Prestazioni sanitarie periodo 06/22 - 11/22</t>
  </si>
  <si>
    <t>2022/LT/U/912</t>
  </si>
  <si>
    <t>Z25390664C</t>
  </si>
  <si>
    <t>Apertura/chiusura parchi e vigilanza discarica, anno 2023</t>
  </si>
  <si>
    <t>2022/LT/U/913</t>
  </si>
  <si>
    <t>Z2D390929D</t>
  </si>
  <si>
    <t>Servizio distribuzione verde PaP al 31.12 (PN)</t>
  </si>
  <si>
    <t>2022/LT/U/916</t>
  </si>
  <si>
    <t>ZA6390AD58</t>
  </si>
  <si>
    <t>R3 TREES</t>
  </si>
  <si>
    <t>Licenza R3GIS anno 2023</t>
  </si>
  <si>
    <t>2022/LT/U/882</t>
  </si>
  <si>
    <t>ZE1390F718</t>
  </si>
  <si>
    <t>Fornitura n. 1300 adesivi sfalci e ramaglie</t>
  </si>
  <si>
    <t>2022/LT/U/918</t>
  </si>
  <si>
    <t>Z513910635</t>
  </si>
  <si>
    <t>AURA LEGAL</t>
  </si>
  <si>
    <t>Trasparenza/anticorruzione 2023</t>
  </si>
  <si>
    <t>2022/LT/U/919</t>
  </si>
  <si>
    <t>Z61390FDC6</t>
  </si>
  <si>
    <t>Privacy consulenza fototrappole 2023</t>
  </si>
  <si>
    <t>2022/LT/U/917</t>
  </si>
  <si>
    <t>Z35390FFA4</t>
  </si>
  <si>
    <t>Inserimento pratica motorizzazione + Albo gestori GH718BE ex AS903DT</t>
  </si>
  <si>
    <t>2022/LT/U/920</t>
  </si>
  <si>
    <t>Z8F391298C</t>
  </si>
  <si>
    <t>Abbatimenti comune PN</t>
  </si>
  <si>
    <t>2022/LT/U/921</t>
  </si>
  <si>
    <t>Z3239129F9</t>
  </si>
  <si>
    <t>2022/LT/U/922</t>
  </si>
  <si>
    <t>Z493912A4A</t>
  </si>
  <si>
    <t>Prove di stabilità bagolaro v. Montereale</t>
  </si>
  <si>
    <t>2022/LT/U/928</t>
  </si>
  <si>
    <t>Z5D393326D</t>
  </si>
  <si>
    <t>Ripristino viabilità in viale Venezia a Pordenone</t>
  </si>
  <si>
    <t>2022/LT/U/929</t>
  </si>
  <si>
    <t>Z8339339BA</t>
  </si>
  <si>
    <t>Fornitura rasaerba mulching STIHL</t>
  </si>
  <si>
    <t>Invitati (4): 1. MANIA GREEN; 2. MENARDI; 3. TEMPOVERDE; 4. AGRARIA DI PORCIA. Offerenti (3): 1. MANIA GREEN; 2. MENARDI; 3. AGRARIA DI PORCIA</t>
  </si>
  <si>
    <t>2022/LT/U/930</t>
  </si>
  <si>
    <t>Z0B3933BB3</t>
  </si>
  <si>
    <t>GEOSALD</t>
  </si>
  <si>
    <t>Fornitura tappi espansione piezometri discarica</t>
  </si>
  <si>
    <t>2022/LT/U/932</t>
  </si>
  <si>
    <t>ZF2393AEE8</t>
  </si>
  <si>
    <t>Conferma incarico laboratori RIDOPRIN LAB</t>
  </si>
  <si>
    <t>2022/LT/U/933</t>
  </si>
  <si>
    <t>ZD3393D989</t>
  </si>
  <si>
    <t>AON SPA - CHUBB</t>
  </si>
  <si>
    <t>Polizza ramo infortuni collettivi</t>
  </si>
  <si>
    <t>ZE2393D9A8</t>
  </si>
  <si>
    <t>AON SPA - GENERALI</t>
  </si>
  <si>
    <t>Polizza ramo RCT/RCO</t>
  </si>
  <si>
    <t>Z72393D9DD</t>
  </si>
  <si>
    <t>AON SPA - ITAS MUTUA</t>
  </si>
  <si>
    <t>Polizza ramo inc/fur/kasko auto</t>
  </si>
  <si>
    <t>Z48393DA4F</t>
  </si>
  <si>
    <t>AON SPA - REALE MUTUA</t>
  </si>
  <si>
    <t>Polizza ramo montaggio contratto reale mutua</t>
  </si>
  <si>
    <t>ZD3393DA84</t>
  </si>
  <si>
    <t>AON SPA - ROLAND</t>
  </si>
  <si>
    <t>Polizza ramo tutela giudiziaria</t>
  </si>
  <si>
    <t>Z3B393DABA</t>
  </si>
  <si>
    <t> Z34393DACD</t>
  </si>
  <si>
    <t>AON SPA - UNIPOLSAI</t>
  </si>
  <si>
    <t>Polizza ramo incendio rischi ordinari</t>
  </si>
  <si>
    <t>Z7B3948BCB</t>
  </si>
  <si>
    <t>AON SPA - DAS</t>
  </si>
  <si>
    <t>Polizza ramo ritiro patente</t>
  </si>
  <si>
    <t>2022/LT/U/939</t>
  </si>
  <si>
    <t>Z57394C7B4</t>
  </si>
  <si>
    <t>M.E. DI SCIAN SERGIO</t>
  </si>
  <si>
    <t>Fornitura e installazione kit wi-fi impianto climatizzazione c/o ufficio sportello di Cordenons</t>
  </si>
  <si>
    <t>2022/LT/U/940</t>
  </si>
  <si>
    <t>Z21394C8D6</t>
  </si>
  <si>
    <t>Analisi scarichi ecocentro di Cordenons, San Quirino, Roveredo, Prata e Pordenone.</t>
  </si>
  <si>
    <t>2022/LT/U/944</t>
  </si>
  <si>
    <t>Z4C3956393</t>
  </si>
  <si>
    <t>F5 SRL</t>
  </si>
  <si>
    <t>Fornitura materiale laboratori di educazione ambientale</t>
  </si>
  <si>
    <t>2022/LT/U/943</t>
  </si>
  <si>
    <t>Z8B39563E3</t>
  </si>
  <si>
    <t>Fornitura 400 adesivi SFALCI E RAMAGLIE</t>
  </si>
  <si>
    <t>2022/LT/U/947</t>
  </si>
  <si>
    <t>Z77395684D</t>
  </si>
  <si>
    <t>Ritiro bidoncini secco indifferenziato presso magazzino Ampezzo</t>
  </si>
  <si>
    <t>nome ditta affidataria</t>
  </si>
  <si>
    <t>P.IVA /CF</t>
  </si>
  <si>
    <t>importo comunicato a ANAC (CIG)</t>
  </si>
  <si>
    <t>importo incarico</t>
  </si>
  <si>
    <t>tipo incarico</t>
  </si>
  <si>
    <t>modalità di affidamento</t>
  </si>
  <si>
    <t>data predisposizione CIG/smart CIG</t>
  </si>
  <si>
    <t>Descrizione</t>
  </si>
  <si>
    <t>Invitati/Offerenti</t>
  </si>
  <si>
    <t>2023/LT/U/1</t>
  </si>
  <si>
    <t>Z22395F61C</t>
  </si>
  <si>
    <t>AVV. GIORGIO GASPERIN</t>
  </si>
  <si>
    <t>Membro OdV competenze 2022</t>
  </si>
  <si>
    <t>2023/LT/U/2</t>
  </si>
  <si>
    <t>Z8C395F63F</t>
  </si>
  <si>
    <t>OLTRE LA SORGENTE ONLUS</t>
  </si>
  <si>
    <t>Ritiro rifiuti ingombranti a domicilio periodo 01.01-30.04</t>
  </si>
  <si>
    <t>2023/LT/U/3</t>
  </si>
  <si>
    <t>ZA7395F7A4</t>
  </si>
  <si>
    <t>Pratica rinuncia massa rimorchiabile veicoli aziendali</t>
  </si>
  <si>
    <t>2023/LT/U/4</t>
  </si>
  <si>
    <t>Z71395F7CB</t>
  </si>
  <si>
    <t>Fornitura materiali per cancelleria</t>
  </si>
  <si>
    <t>2023/LT/U/5</t>
  </si>
  <si>
    <t>Z3F395F80B</t>
  </si>
  <si>
    <t>DEPARI SRL</t>
  </si>
  <si>
    <t>Fornitura ricambi officina</t>
  </si>
  <si>
    <t>2023/LT/U/6</t>
  </si>
  <si>
    <t>ZDC395F833</t>
  </si>
  <si>
    <t>Amministrazione del personale anno 2023</t>
  </si>
  <si>
    <t>2023/LT/U/7</t>
  </si>
  <si>
    <t>Z1C395F86A</t>
  </si>
  <si>
    <t>Outsourcing documentale - HUB e SOLVER - Servizio distribuzione telematica - Profis SQL</t>
  </si>
  <si>
    <t>2023/LT/U/8</t>
  </si>
  <si>
    <t>Z86395F88D</t>
  </si>
  <si>
    <t>2023/LT/U/9</t>
  </si>
  <si>
    <t>ZDA395F8A4</t>
  </si>
  <si>
    <t>Formazione sicurezza</t>
  </si>
  <si>
    <t>2023/LT/U/10</t>
  </si>
  <si>
    <t>ZB23960564</t>
  </si>
  <si>
    <t>Servizio ecomobile bivasca ZONA GIALLA e ZONA MARRONE 2023</t>
  </si>
  <si>
    <t>2023/LT/U/16</t>
  </si>
  <si>
    <t>ZC239670A7</t>
  </si>
  <si>
    <t>Proroga servizio pulizia servizi igienici parchi PN</t>
  </si>
  <si>
    <t>2023/LT/U/17</t>
  </si>
  <si>
    <t>Z443967102</t>
  </si>
  <si>
    <t>Corso potatura operatori verde</t>
  </si>
  <si>
    <t>2023/LT/U/18</t>
  </si>
  <si>
    <t>ZDA396713D</t>
  </si>
  <si>
    <t>Noleggio piattaforma aerea</t>
  </si>
  <si>
    <t>2023/LT/U/19</t>
  </si>
  <si>
    <t>Z793967191</t>
  </si>
  <si>
    <t>Raccolta estintori CrD CRDS, PN, MRVC, SQ</t>
  </si>
  <si>
    <t>2023/LT/U/20</t>
  </si>
  <si>
    <t>ZAD39671DB</t>
  </si>
  <si>
    <t>Rimozione amianto da area adiacente CdR CRDS</t>
  </si>
  <si>
    <t>2023/LT/U/21</t>
  </si>
  <si>
    <t>Z9439671FB</t>
  </si>
  <si>
    <t>Rimozione amianto da area adiacente CdR SQ</t>
  </si>
  <si>
    <t>2023/LT/U/22</t>
  </si>
  <si>
    <t>ZE13967225</t>
  </si>
  <si>
    <t>Ritiro guaina abbandonata Villa d'Arco CRDS</t>
  </si>
  <si>
    <t>2023/LT/U/31</t>
  </si>
  <si>
    <t>ZF739782C3</t>
  </si>
  <si>
    <t>12.01</t>
  </si>
  <si>
    <t>Supporto nel mantenimento del sistema di gestione integrato</t>
  </si>
  <si>
    <t>2023/LT/U/32</t>
  </si>
  <si>
    <t>Z0B39782E2</t>
  </si>
  <si>
    <t>Invitati (2): 1. CENTRO COMPRESSORI; 2. VITERIA 2000; Offerenti (2): 1. CENTRO COMPRESSORI; 2. VITERIA 2000.</t>
  </si>
  <si>
    <t>2023/LT/U/38</t>
  </si>
  <si>
    <t>Z5D3984F5A</t>
  </si>
  <si>
    <t>Servizio lavaggio contenitori stradali umido/vetro bacino GEA</t>
  </si>
  <si>
    <t>2023/LT/U/39</t>
  </si>
  <si>
    <t>ZF739851A4</t>
  </si>
  <si>
    <t>Servizio potatura rose e rampicanti presso sede GEA anno 2023</t>
  </si>
  <si>
    <t>2023/LT/U/40</t>
  </si>
  <si>
    <t>Z053987C44</t>
  </si>
  <si>
    <r>
      <t xml:space="preserve">Manutenzione roseto </t>
    </r>
    <r>
      <rPr>
        <i/>
        <sz val="10"/>
        <rFont val="Calibri"/>
        <family val="2"/>
      </rPr>
      <t>MIRA</t>
    </r>
  </si>
  <si>
    <t>2023/LT/U/43</t>
  </si>
  <si>
    <t>Z363987CBA</t>
  </si>
  <si>
    <t>Manutenzione straordinaria aiuole fiorite</t>
  </si>
  <si>
    <t>2023/LT/U/42</t>
  </si>
  <si>
    <t>ZA33987DAC</t>
  </si>
  <si>
    <t>MARTINUZZO</t>
  </si>
  <si>
    <t>Sostituzione morie</t>
  </si>
  <si>
    <t>2023/LT/U/45</t>
  </si>
  <si>
    <t> Z523987E64</t>
  </si>
  <si>
    <t>Fornitura materiale di consumo servizio verde e cleaning (anno 2023)</t>
  </si>
  <si>
    <t>2023/LT/U/46</t>
  </si>
  <si>
    <t>ZAC3989F79</t>
  </si>
  <si>
    <t>Fornitura articoli per manutenzione attrezzature a motore in uso servizio verde/cleaning e piccole riparazioni (anno 2023)</t>
  </si>
  <si>
    <t>2023/LT/U/47</t>
  </si>
  <si>
    <t>Z91398A00A</t>
  </si>
  <si>
    <t>Fornitura materiale ferramenta per manutenzione (anno 2023)</t>
  </si>
  <si>
    <t>2023/LT/U/48</t>
  </si>
  <si>
    <t>ZA2398B063</t>
  </si>
  <si>
    <t>VICENZINA DEI NEGRI FERRAMENTA FRATTOLIN</t>
  </si>
  <si>
    <t>Fornitura articoli di ricambio minuterie per manutenzione attrezzature e impianti (anno 2023)</t>
  </si>
  <si>
    <t>2023/LT/U/49</t>
  </si>
  <si>
    <t>Z74398B0BC</t>
  </si>
  <si>
    <t>Fornitura materiali e prodotti per sanificazione, pulizia e manutenzione veicoli e attrezzature (anno 2023)</t>
  </si>
  <si>
    <t>2023/LT/U/50</t>
  </si>
  <si>
    <t>Z60398B13A</t>
  </si>
  <si>
    <t>Fornitura materiale idraulico</t>
  </si>
  <si>
    <t>2023/LT/U/51</t>
  </si>
  <si>
    <t>ZB8398B16A</t>
  </si>
  <si>
    <t>fornitura ricambi veicoli GEA (ANNO 2023)</t>
  </si>
  <si>
    <t>2023/LT/U/53</t>
  </si>
  <si>
    <t>Z68398B45D</t>
  </si>
  <si>
    <t>Corso formazione rischio alto</t>
  </si>
  <si>
    <t>2023/LT/U/54</t>
  </si>
  <si>
    <t>Z97398B544</t>
  </si>
  <si>
    <t>Lavaggio bidoni dal 01.08 al 31.12 e noleggio attrezzature</t>
  </si>
  <si>
    <t>2023/LT/U/55</t>
  </si>
  <si>
    <t>Z16398B5CB</t>
  </si>
  <si>
    <t>Trasporto e smaltimento CER 190801 da sede aziendale</t>
  </si>
  <si>
    <t>2023/LT/U/56</t>
  </si>
  <si>
    <t>ZDC398B637</t>
  </si>
  <si>
    <t>Derattizzazione viale Dante 33 Pordenone e sede aziendale</t>
  </si>
  <si>
    <t>2023/LT/U/57</t>
  </si>
  <si>
    <t>Z27398B674</t>
  </si>
  <si>
    <t>Eccedenze TASKALFA 2552 e 4052</t>
  </si>
  <si>
    <t>2023/LT/U/58</t>
  </si>
  <si>
    <t>ZF9398B72B</t>
  </si>
  <si>
    <t>Facchinaggio via Lanceri di Monferrato PN</t>
  </si>
  <si>
    <t>2023/LT/U/61</t>
  </si>
  <si>
    <t>Z8F398CF8B</t>
  </si>
  <si>
    <t>Servizio eco-mobile bivasca PN</t>
  </si>
  <si>
    <t>2023/LT/U/62</t>
  </si>
  <si>
    <t>Z14399211B</t>
  </si>
  <si>
    <t>Fornitura armadio lamiera per officina</t>
  </si>
  <si>
    <t>2023/LT/U/63</t>
  </si>
  <si>
    <t>Z483992260</t>
  </si>
  <si>
    <t>Fornitura articoli vari per manutenzione attrezzature</t>
  </si>
  <si>
    <t>2023/LT/U/64</t>
  </si>
  <si>
    <t>Z70399235A</t>
  </si>
  <si>
    <t>Fornitura materiale plastico anno 2023</t>
  </si>
  <si>
    <t>2023/LT/U/65</t>
  </si>
  <si>
    <t>ZA6399242E</t>
  </si>
  <si>
    <t>Fornitura articoli per manutenzione attrezzature, impianti e veicoli (anno 2023)</t>
  </si>
  <si>
    <t>2023/LT/U/66</t>
  </si>
  <si>
    <t>Z5939924FF</t>
  </si>
  <si>
    <t>Fornitura materiale elettrico</t>
  </si>
  <si>
    <t>2023/LT/U/67</t>
  </si>
  <si>
    <t>ZAF39925A0</t>
  </si>
  <si>
    <t>Fornitura materiale per manutenzione giochi, arredi infrastrutture GEA anno 2023</t>
  </si>
  <si>
    <t>2023/LT/U/41</t>
  </si>
  <si>
    <t>ZBC3997D73</t>
  </si>
  <si>
    <t xml:space="preserve">Fornitura adesivi plastica PL100901  – PL101300  </t>
  </si>
  <si>
    <t>2023/LT/U/69</t>
  </si>
  <si>
    <t>ZAB3997FBB</t>
  </si>
  <si>
    <t>Gestione inerti e abbandonati</t>
  </si>
  <si>
    <t>2023/LT/U/75</t>
  </si>
  <si>
    <t>Z42399ABFC</t>
  </si>
  <si>
    <t>Fornitura ricambi serrature FRANZEN</t>
  </si>
  <si>
    <t>2023/LT/U/74</t>
  </si>
  <si>
    <t>Z84399AC20</t>
  </si>
  <si>
    <t>SQUILLANTE</t>
  </si>
  <si>
    <t xml:space="preserve">Acquisto uniformi </t>
  </si>
  <si>
    <t>2023/LT/U/81</t>
  </si>
  <si>
    <t>Z6A39A19CB</t>
  </si>
  <si>
    <t>Manutenzione attrezzature dedicate alla raccolta rifiuti 2023</t>
  </si>
  <si>
    <t>2023/LT/U/82</t>
  </si>
  <si>
    <t>Z5D39A1A36</t>
  </si>
  <si>
    <t>Manutenzione attrezzature dedicate alla raccolta rifiuti (garanzia FARID)</t>
  </si>
  <si>
    <t>2023/LT/U/83</t>
  </si>
  <si>
    <t>Z2B39A1A76</t>
  </si>
  <si>
    <t>Analisi chimiche discariche e scarichi</t>
  </si>
  <si>
    <t>2023/LT/U/84</t>
  </si>
  <si>
    <t>Z9939A1AB2</t>
  </si>
  <si>
    <t>Manutenzione attrezzature dedicate alla spazzamento strade</t>
  </si>
  <si>
    <t>2023/LT/U/85</t>
  </si>
  <si>
    <t>ZDC39A1B1B</t>
  </si>
  <si>
    <t>Gestione mercati e trasporto/smaltimento rifiuti pericolosi Ecocentri</t>
  </si>
  <si>
    <t>2023/LT/U/86</t>
  </si>
  <si>
    <t>Z6C39A1B50</t>
  </si>
  <si>
    <t>Trasporto /smaltimento rifiuti pericolosi Ecocentri + bonifiche olio vegetale</t>
  </si>
  <si>
    <t>2023/LT/U/87</t>
  </si>
  <si>
    <t>Z9C39A1B81</t>
  </si>
  <si>
    <t>Servizi disinfestazione/derattizzazione</t>
  </si>
  <si>
    <t>2023/LT/U/88</t>
  </si>
  <si>
    <t>ZC539A1BC5</t>
  </si>
  <si>
    <t>Fornitura e assistenza pneumatici</t>
  </si>
  <si>
    <t>2023/LT/U/89</t>
  </si>
  <si>
    <t>Z0539A1BFC</t>
  </si>
  <si>
    <t>Smaltimento verde</t>
  </si>
  <si>
    <t>2023/LT/U/90</t>
  </si>
  <si>
    <t>Z4039A1C33</t>
  </si>
  <si>
    <t>Manutenzione aree verdi discariche</t>
  </si>
  <si>
    <t>2023/LT/U/91</t>
  </si>
  <si>
    <t>ZB939A1C75</t>
  </si>
  <si>
    <t>2023/LT/U/92</t>
  </si>
  <si>
    <t>Z2C39A1CB1</t>
  </si>
  <si>
    <t>Trasporto/Smaltimento verde</t>
  </si>
  <si>
    <t>2023/LT/U/93</t>
  </si>
  <si>
    <t> ZBB39A1CFF</t>
  </si>
  <si>
    <t>IDEAL SERVICE / ISPEF</t>
  </si>
  <si>
    <t>Trasporto/smaltimento percolato</t>
  </si>
  <si>
    <t>2023/LT/U/94</t>
  </si>
  <si>
    <t>Z9439A1D45</t>
  </si>
  <si>
    <t>VETTORAZZO</t>
  </si>
  <si>
    <t>Servizio rimozione carcasse animale</t>
  </si>
  <si>
    <t>2023/LT/U/95</t>
  </si>
  <si>
    <t> Z5739A2266</t>
  </si>
  <si>
    <t>CONVENZIONE MANUTENZIONE DI AIUOLE SPARTITRAFFICO DI ALCUNE AREE VERDI E DI FIORIERE</t>
  </si>
  <si>
    <t>2023/LT/U/96</t>
  </si>
  <si>
    <t>Z4639A23B3</t>
  </si>
  <si>
    <t>App R3 GIS</t>
  </si>
  <si>
    <t>2023/LT/U/97</t>
  </si>
  <si>
    <t>Z8239A242F</t>
  </si>
  <si>
    <t>ISPEF / IDEALSERVICE</t>
  </si>
  <si>
    <t>Vuotature fosse settiche parchi</t>
  </si>
  <si>
    <t>2023/LT/U/98</t>
  </si>
  <si>
    <t>ZEE39A27CD</t>
  </si>
  <si>
    <t>BASSO IMPIANTI</t>
  </si>
  <si>
    <t>Riparazione linea acqua per idropulitrice lavaggio</t>
  </si>
  <si>
    <t>Invitati (3): 1. BALSAMINI IMPIANTI; 2. DA RE; 3. BASSO IMPIANTI. Offerenti (1): 1. BASSO IMPIANTI.</t>
  </si>
  <si>
    <t>2023/LT/U/100</t>
  </si>
  <si>
    <t>Z1F39A28E0</t>
  </si>
  <si>
    <t>Trasporto rifiuti da Ecocentri 01.01.22/31.12.22</t>
  </si>
  <si>
    <t>2023/LT/U/101</t>
  </si>
  <si>
    <t>Z7339A29F2</t>
  </si>
  <si>
    <t>Pulizia locali sede e Ecosportelli 01.10-31.12</t>
  </si>
  <si>
    <t>2023/LT/U/102</t>
  </si>
  <si>
    <t>Z3639A2B27</t>
  </si>
  <si>
    <t>SOL SPA</t>
  </si>
  <si>
    <t>Utilizzo recipienti bombole industriali - anno 2023</t>
  </si>
  <si>
    <t>2023/LT/U/103</t>
  </si>
  <si>
    <t>ZBC39A2BF9</t>
  </si>
  <si>
    <t>VEDETTA2 MONDIALPOL</t>
  </si>
  <si>
    <t>Servizio di vigilanza sede aziendale I semestre 2023</t>
  </si>
  <si>
    <t>Servizio di custodia/gestione degli ecocentri comuni pedemontana/montagna</t>
  </si>
  <si>
    <t>COOP OLTRE LA SORGENTE</t>
  </si>
  <si>
    <t>9570083A51</t>
  </si>
  <si>
    <t>Fornitura 2 mini compattatori a carico posteriore</t>
  </si>
  <si>
    <t>FARID INDUSTRIE</t>
  </si>
  <si>
    <t>   9480829398</t>
  </si>
  <si>
    <t>Fornitura spazzatrice SWINGO 200 +</t>
  </si>
  <si>
    <t>Fornitura rivettatrice a batteria</t>
  </si>
  <si>
    <t>Ritiro rifiuti ingombranti a domicilio</t>
  </si>
  <si>
    <t>921210123C</t>
  </si>
  <si>
    <t>Fornitura 3 mezzi rd costipatori</t>
  </si>
  <si>
    <t>OMB busi group</t>
  </si>
  <si>
    <t>921206220D</t>
  </si>
  <si>
    <t>Fornitura software gestionale integrato ISMART, PREVISIO, SPORTELLO</t>
  </si>
  <si>
    <t>Invitati (5): 1. I TIGLI2; 2. ARTCO; 3. FVG SERVIZI; 4. IDEALSERVICE; 5. KARPOS. Offerenti (1): 1. FVG SERVIZI</t>
  </si>
  <si>
    <t>CONVENZIONE CON ASFO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</si>
</sst>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quot;€&quot;\ #,##0.00;[Red]\-&quot;€&quot;\ #,##0.00"/>
    <numFmt numFmtId="165" formatCode="_-&quot;€&quot;\ * #,##0.00_-;\-&quot;€&quot;\ * #,##0.00_-;_-&quot;€&quot;\ * &quot;-&quot;??_-;_-@_-"/>
    <numFmt numFmtId="166" formatCode="&quot;€&quot;\ #,##0.00"/>
    <numFmt numFmtId="167" formatCode="[$-410]d\-mmm;@"/>
    <numFmt numFmtId="168" formatCode="#,##0.00\ &quot;€&quot;"/>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sz val="11"/>
      <color rgb="FF000000"/>
      <name val="Calibri"/>
      <family val="2"/>
      <scheme val="minor"/>
    </font>
    <font>
      <b/>
      <sz val="14"/>
      <color theme="1"/>
      <name val="Calibri"/>
      <family val="2"/>
      <scheme val="minor"/>
    </font>
    <font>
      <b/>
      <sz val="10"/>
      <color theme="1"/>
      <name val="Calibri"/>
      <family val="2"/>
      <scheme val="minor"/>
    </font>
    <font>
      <sz val="11"/>
      <color theme="1"/>
      <name val="Calibri"/>
      <family val="2"/>
    </font>
    <font>
      <sz val="11"/>
      <name val="Calibri"/>
      <family val="2"/>
    </font>
    <font>
      <sz val="11"/>
      <color rgb="FF000000"/>
      <name val="Calibri"/>
      <family val="2"/>
    </font>
    <font>
      <b/>
      <sz val="12"/>
      <color theme="1"/>
      <name val="Calibri"/>
      <family val="2"/>
      <scheme val="minor"/>
    </font>
    <font>
      <b/>
      <sz val="10"/>
      <color rgb="FFFF0000"/>
      <name val="Calibri"/>
      <family val="2"/>
      <scheme val="minor"/>
    </font>
    <font>
      <b/>
      <sz val="11"/>
      <color rgb="FFFF0000"/>
      <name val="Calibri"/>
      <family val="2"/>
      <scheme val="minor"/>
    </font>
    <font>
      <b/>
      <sz val="11"/>
      <color rgb="FF000000"/>
      <name val="Calibri"/>
      <family val="2"/>
    </font>
    <font>
      <b/>
      <sz val="10"/>
      <color rgb="FFFF000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rgb="FF000000"/>
      <name val="Calibri"/>
      <family val="2"/>
      <scheme val="minor"/>
    </font>
    <font>
      <b/>
      <sz val="8"/>
      <color theme="1"/>
      <name val="Calibri"/>
      <family val="2"/>
      <scheme val="minor"/>
    </font>
    <font>
      <sz val="10"/>
      <color rgb="FFFF0000"/>
      <name val="Calibri"/>
      <family val="2"/>
      <scheme val="minor"/>
    </font>
    <font>
      <sz val="11"/>
      <name val="Arial"/>
      <family val="2"/>
    </font>
    <font>
      <sz val="10"/>
      <name val="Calibri"/>
      <family val="2"/>
      <scheme val="minor"/>
    </font>
    <font>
      <b/>
      <sz val="8"/>
      <name val="Calibri"/>
      <family val="2"/>
      <scheme val="minor"/>
    </font>
    <font>
      <sz val="10"/>
      <name val="Arial"/>
      <family val="2"/>
    </font>
    <font>
      <b/>
      <sz val="10"/>
      <name val="Calibri"/>
      <family val="2"/>
      <scheme val="minor"/>
    </font>
    <font>
      <sz val="8"/>
      <name val="Calibri"/>
      <family val="2"/>
      <scheme val="minor"/>
    </font>
    <font>
      <sz val="5"/>
      <name val="Calibri"/>
      <family val="2"/>
      <scheme val="minor"/>
    </font>
    <font>
      <i/>
      <sz val="10"/>
      <name val="Calibri"/>
      <family val="2"/>
    </font>
  </fonts>
  <fills count="17">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2" tint="-9.9978637043366805E-2"/>
        <bgColor indexed="64"/>
      </patternFill>
    </fill>
    <fill>
      <patternFill patternType="solid">
        <fgColor theme="2"/>
        <bgColor indexed="64"/>
      </patternFill>
    </fill>
    <fill>
      <patternFill patternType="solid">
        <fgColor rgb="FFFFFFFF"/>
        <bgColor indexed="64"/>
      </patternFill>
    </fill>
    <fill>
      <patternFill patternType="solid">
        <fgColor theme="6" tint="0.5999938962981048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theme="0" tint="-0.14999847407452621"/>
      </patternFill>
    </fill>
    <fill>
      <patternFill patternType="solid">
        <fgColor theme="0"/>
        <bgColor theme="0" tint="-0.14999847407452621"/>
      </patternFill>
    </fill>
    <fill>
      <patternFill patternType="solid">
        <fgColor theme="3" tint="0.79998168889431442"/>
        <bgColor indexed="64"/>
      </patternFill>
    </fill>
    <fill>
      <patternFill patternType="solid">
        <fgColor theme="2" tint="-9.9978637043366805E-2"/>
        <bgColor theme="0" tint="-0.14999847407452621"/>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style="medium">
        <color indexed="64"/>
      </left>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165" fontId="1" fillId="0" borderId="0" applyFont="0" applyFill="0" applyBorder="0" applyAlignment="0" applyProtection="0"/>
  </cellStyleXfs>
  <cellXfs count="255">
    <xf numFmtId="0" fontId="0" fillId="0" borderId="0" xfId="0"/>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xf>
    <xf numFmtId="17" fontId="0" fillId="0" borderId="1" xfId="0" applyNumberFormat="1" applyBorder="1" applyAlignment="1">
      <alignment horizontal="center" vertical="center"/>
    </xf>
    <xf numFmtId="0" fontId="0" fillId="4" borderId="1" xfId="0" applyFill="1" applyBorder="1" applyAlignment="1">
      <alignment horizontal="center" vertical="center" wrapText="1"/>
    </xf>
    <xf numFmtId="0" fontId="0" fillId="0" borderId="5" xfId="0" applyBorder="1" applyAlignment="1">
      <alignment horizontal="center" vertical="center"/>
    </xf>
    <xf numFmtId="17" fontId="0" fillId="0" borderId="5" xfId="0" applyNumberFormat="1" applyBorder="1" applyAlignment="1">
      <alignment horizontal="center" vertical="center"/>
    </xf>
    <xf numFmtId="17" fontId="0" fillId="0" borderId="6" xfId="0" applyNumberFormat="1" applyBorder="1" applyAlignment="1">
      <alignment horizontal="center" vertical="center"/>
    </xf>
    <xf numFmtId="0" fontId="0" fillId="0" borderId="7" xfId="0" applyBorder="1" applyAlignment="1">
      <alignment horizontal="center" vertical="center"/>
    </xf>
    <xf numFmtId="14" fontId="0" fillId="0" borderId="6" xfId="0" applyNumberFormat="1" applyBorder="1" applyAlignment="1">
      <alignment horizontal="center" vertical="center"/>
    </xf>
    <xf numFmtId="14" fontId="0" fillId="0" borderId="5" xfId="0" applyNumberFormat="1" applyBorder="1" applyAlignment="1">
      <alignment horizontal="center" vertical="center"/>
    </xf>
    <xf numFmtId="0" fontId="0" fillId="0" borderId="6" xfId="0" applyBorder="1" applyAlignment="1">
      <alignment horizontal="center" vertical="center"/>
    </xf>
    <xf numFmtId="17" fontId="0" fillId="0" borderId="7" xfId="0" applyNumberFormat="1" applyBorder="1" applyAlignment="1">
      <alignment horizontal="center" vertical="center"/>
    </xf>
    <xf numFmtId="0" fontId="0" fillId="0" borderId="0" xfId="0" applyAlignment="1">
      <alignment horizontal="center" vertical="center"/>
    </xf>
    <xf numFmtId="0" fontId="0" fillId="0" borderId="2" xfId="0" quotePrefix="1" applyBorder="1" applyAlignment="1">
      <alignment horizontal="center" vertical="center"/>
    </xf>
    <xf numFmtId="166" fontId="0" fillId="0" borderId="2" xfId="2" applyNumberFormat="1" applyFont="1" applyBorder="1" applyAlignment="1">
      <alignment horizontal="center" vertical="center"/>
    </xf>
    <xf numFmtId="166" fontId="0" fillId="0" borderId="3" xfId="2" applyNumberFormat="1" applyFont="1" applyBorder="1" applyAlignment="1">
      <alignment horizontal="center" vertical="center"/>
    </xf>
    <xf numFmtId="166" fontId="0" fillId="0" borderId="4" xfId="2" applyNumberFormat="1" applyFont="1" applyBorder="1" applyAlignment="1">
      <alignment horizontal="center" vertical="center"/>
    </xf>
    <xf numFmtId="166" fontId="0" fillId="0" borderId="0" xfId="2" applyNumberFormat="1" applyFont="1" applyAlignment="1">
      <alignment horizontal="center" vertical="center"/>
    </xf>
    <xf numFmtId="166" fontId="0" fillId="0" borderId="1" xfId="2" applyNumberFormat="1" applyFont="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6" fillId="5" borderId="2"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4" xfId="1" applyFont="1" applyFill="1" applyBorder="1" applyAlignment="1">
      <alignment horizontal="center" vertical="center"/>
    </xf>
    <xf numFmtId="0" fontId="6" fillId="5" borderId="7" xfId="1" applyFont="1" applyFill="1" applyBorder="1" applyAlignment="1">
      <alignment horizontal="center" vertical="center"/>
    </xf>
    <xf numFmtId="4" fontId="4" fillId="0" borderId="1" xfId="0" applyNumberFormat="1" applyFont="1" applyBorder="1" applyAlignment="1">
      <alignment horizontal="center" vertical="center"/>
    </xf>
    <xf numFmtId="0" fontId="5" fillId="0" borderId="0" xfId="0" applyFont="1" applyAlignment="1">
      <alignment horizontal="center" vertical="center" wrapText="1"/>
    </xf>
    <xf numFmtId="0" fontId="0" fillId="0" borderId="1" xfId="0" applyBorder="1" applyAlignment="1">
      <alignment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xf>
    <xf numFmtId="0" fontId="0" fillId="0" borderId="1" xfId="0" applyBorder="1"/>
    <xf numFmtId="164" fontId="4" fillId="0" borderId="1" xfId="0" applyNumberFormat="1" applyFont="1" applyBorder="1" applyAlignment="1">
      <alignment horizontal="center" vertical="center"/>
    </xf>
    <xf numFmtId="17" fontId="0" fillId="0" borderId="1" xfId="0" applyNumberFormat="1" applyBorder="1" applyAlignment="1">
      <alignment horizontal="center"/>
    </xf>
    <xf numFmtId="0" fontId="11" fillId="5" borderId="2" xfId="1" applyFont="1" applyFill="1" applyBorder="1" applyAlignment="1">
      <alignment horizontal="center" vertical="center"/>
    </xf>
    <xf numFmtId="0" fontId="11" fillId="5" borderId="6" xfId="1" applyFont="1" applyFill="1" applyBorder="1" applyAlignment="1">
      <alignment horizontal="center" vertical="center"/>
    </xf>
    <xf numFmtId="0" fontId="11" fillId="5" borderId="4" xfId="1" applyFont="1" applyFill="1" applyBorder="1" applyAlignment="1">
      <alignment horizontal="center" vertical="center"/>
    </xf>
    <xf numFmtId="0" fontId="11" fillId="5" borderId="7" xfId="1" applyFont="1" applyFill="1" applyBorder="1" applyAlignment="1">
      <alignment horizontal="center" vertical="center"/>
    </xf>
    <xf numFmtId="0" fontId="0" fillId="0" borderId="9" xfId="0" applyBorder="1" applyAlignment="1">
      <alignment horizontal="center" vertical="center"/>
    </xf>
    <xf numFmtId="0" fontId="12" fillId="6" borderId="1" xfId="0" applyFont="1" applyFill="1" applyBorder="1" applyAlignment="1">
      <alignment horizontal="center" vertical="center" wrapText="1"/>
    </xf>
    <xf numFmtId="0" fontId="7" fillId="3" borderId="1" xfId="0" applyFont="1" applyFill="1" applyBorder="1" applyAlignment="1">
      <alignment horizontal="center" wrapText="1"/>
    </xf>
    <xf numFmtId="0" fontId="3" fillId="0" borderId="1" xfId="0" applyFont="1" applyBorder="1"/>
    <xf numFmtId="16" fontId="3" fillId="0" borderId="1" xfId="0" applyNumberFormat="1" applyFont="1" applyBorder="1"/>
    <xf numFmtId="0" fontId="3" fillId="6" borderId="1" xfId="0" applyFont="1" applyFill="1" applyBorder="1" applyAlignment="1">
      <alignment vertical="center" wrapText="1"/>
    </xf>
    <xf numFmtId="16" fontId="3" fillId="6" borderId="1" xfId="0" applyNumberFormat="1" applyFont="1" applyFill="1" applyBorder="1"/>
    <xf numFmtId="0" fontId="1" fillId="0" borderId="0" xfId="0" applyFont="1" applyAlignment="1">
      <alignment horizontal="center"/>
    </xf>
    <xf numFmtId="44" fontId="3" fillId="0" borderId="1" xfId="0" applyNumberFormat="1" applyFont="1" applyBorder="1"/>
    <xf numFmtId="44" fontId="3" fillId="0" borderId="1" xfId="2" applyNumberFormat="1" applyFont="1" applyBorder="1"/>
    <xf numFmtId="44" fontId="3" fillId="6" borderId="1" xfId="2" applyNumberFormat="1" applyFont="1" applyFill="1" applyBorder="1"/>
    <xf numFmtId="168" fontId="6" fillId="5" borderId="2" xfId="1" applyNumberFormat="1" applyFont="1" applyFill="1" applyBorder="1" applyAlignment="1">
      <alignment horizontal="center" vertical="center"/>
    </xf>
    <xf numFmtId="168" fontId="6" fillId="5" borderId="4" xfId="1" applyNumberFormat="1" applyFont="1" applyFill="1" applyBorder="1" applyAlignment="1">
      <alignment horizontal="center" vertical="center"/>
    </xf>
    <xf numFmtId="168" fontId="0" fillId="0" borderId="2" xfId="2" applyNumberFormat="1" applyFont="1" applyBorder="1" applyAlignment="1">
      <alignment horizontal="center" vertical="center"/>
    </xf>
    <xf numFmtId="168" fontId="0" fillId="0" borderId="3" xfId="2" applyNumberFormat="1" applyFont="1" applyBorder="1" applyAlignment="1">
      <alignment horizontal="center" vertical="center"/>
    </xf>
    <xf numFmtId="168" fontId="0" fillId="0" borderId="4" xfId="2" applyNumberFormat="1" applyFont="1" applyBorder="1" applyAlignment="1">
      <alignment horizontal="center" vertical="center"/>
    </xf>
    <xf numFmtId="168" fontId="0" fillId="0" borderId="0" xfId="2" applyNumberFormat="1" applyFont="1" applyAlignment="1">
      <alignment horizontal="center" vertical="center"/>
    </xf>
    <xf numFmtId="168" fontId="0" fillId="0" borderId="1" xfId="2" applyNumberFormat="1" applyFont="1" applyBorder="1" applyAlignment="1">
      <alignment horizontal="center" vertical="center"/>
    </xf>
    <xf numFmtId="168" fontId="0" fillId="0" borderId="0" xfId="0" applyNumberFormat="1"/>
    <xf numFmtId="0" fontId="3" fillId="6" borderId="1" xfId="0" applyFont="1" applyFill="1" applyBorder="1" applyAlignment="1">
      <alignment horizontal="left"/>
    </xf>
    <xf numFmtId="0" fontId="3" fillId="6" borderId="1" xfId="0" quotePrefix="1" applyFont="1" applyFill="1" applyBorder="1" applyAlignment="1">
      <alignment horizontal="left" vertical="center"/>
    </xf>
    <xf numFmtId="0" fontId="3" fillId="0" borderId="1" xfId="0" applyFont="1" applyBorder="1" applyAlignment="1">
      <alignment horizontal="left"/>
    </xf>
    <xf numFmtId="0" fontId="3" fillId="0" borderId="1" xfId="0" quotePrefix="1" applyFont="1" applyBorder="1" applyAlignment="1">
      <alignment horizontal="left" vertical="center"/>
    </xf>
    <xf numFmtId="0" fontId="3" fillId="6" borderId="1" xfId="0" applyFont="1" applyFill="1" applyBorder="1" applyAlignment="1">
      <alignment horizontal="left" vertical="center" wrapText="1"/>
    </xf>
    <xf numFmtId="44" fontId="0" fillId="0" borderId="0" xfId="0" applyNumberFormat="1"/>
    <xf numFmtId="44" fontId="12" fillId="6" borderId="1" xfId="0" applyNumberFormat="1" applyFont="1" applyFill="1" applyBorder="1" applyAlignment="1">
      <alignment horizontal="center" vertical="center" wrapText="1"/>
    </xf>
    <xf numFmtId="44" fontId="3" fillId="7" borderId="1" xfId="0" applyNumberFormat="1" applyFont="1" applyFill="1" applyBorder="1"/>
    <xf numFmtId="0" fontId="14" fillId="3" borderId="1" xfId="0"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xf numFmtId="44" fontId="1" fillId="7" borderId="1" xfId="0" applyNumberFormat="1" applyFont="1" applyFill="1" applyBorder="1" applyAlignment="1">
      <alignment horizontal="center"/>
    </xf>
    <xf numFmtId="44" fontId="1" fillId="0" borderId="0" xfId="0" applyNumberFormat="1" applyFont="1" applyAlignment="1">
      <alignment horizontal="center"/>
    </xf>
    <xf numFmtId="44" fontId="10" fillId="7" borderId="1" xfId="0" applyNumberFormat="1" applyFont="1" applyFill="1" applyBorder="1" applyAlignment="1">
      <alignment horizontal="center" vertical="center"/>
    </xf>
    <xf numFmtId="44" fontId="9" fillId="7" borderId="1" xfId="0" applyNumberFormat="1" applyFont="1" applyFill="1" applyBorder="1" applyAlignment="1">
      <alignment horizontal="center" vertical="center"/>
    </xf>
    <xf numFmtId="0" fontId="5" fillId="9" borderId="1" xfId="0" applyFont="1" applyFill="1" applyBorder="1" applyAlignment="1">
      <alignment vertical="center"/>
    </xf>
    <xf numFmtId="0" fontId="5" fillId="7" borderId="1" xfId="0" applyFont="1" applyFill="1" applyBorder="1" applyAlignment="1">
      <alignment vertical="center"/>
    </xf>
    <xf numFmtId="0" fontId="10" fillId="7" borderId="1" xfId="0" applyFont="1" applyFill="1" applyBorder="1" applyAlignment="1">
      <alignment horizontal="left" vertical="center"/>
    </xf>
    <xf numFmtId="0" fontId="8" fillId="7" borderId="1" xfId="0" applyFont="1" applyFill="1" applyBorder="1" applyAlignment="1">
      <alignment horizontal="left" vertical="center"/>
    </xf>
    <xf numFmtId="0" fontId="1" fillId="0" borderId="0" xfId="0" applyFont="1" applyAlignment="1">
      <alignment horizontal="left"/>
    </xf>
    <xf numFmtId="0" fontId="3" fillId="6" borderId="1" xfId="0" applyFont="1" applyFill="1" applyBorder="1"/>
    <xf numFmtId="0" fontId="3" fillId="6" borderId="1" xfId="0" applyFont="1" applyFill="1" applyBorder="1" applyAlignment="1">
      <alignment horizontal="left" vertical="center"/>
    </xf>
    <xf numFmtId="0" fontId="13" fillId="8" borderId="12" xfId="1" applyFont="1" applyFill="1" applyBorder="1" applyAlignment="1">
      <alignment horizontal="center" vertical="center"/>
    </xf>
    <xf numFmtId="0" fontId="13" fillId="8" borderId="3" xfId="1" applyFont="1" applyFill="1" applyBorder="1" applyAlignment="1">
      <alignment horizontal="center" vertical="center"/>
    </xf>
    <xf numFmtId="44" fontId="13" fillId="8" borderId="3" xfId="1" applyNumberFormat="1" applyFont="1" applyFill="1" applyBorder="1" applyAlignment="1">
      <alignment horizontal="center" vertical="center"/>
    </xf>
    <xf numFmtId="0" fontId="13" fillId="8" borderId="5" xfId="1" applyFont="1" applyFill="1" applyBorder="1" applyAlignment="1">
      <alignment horizontal="center" vertical="center"/>
    </xf>
    <xf numFmtId="16" fontId="8" fillId="7" borderId="10" xfId="0" applyNumberFormat="1" applyFont="1" applyFill="1" applyBorder="1" applyAlignment="1">
      <alignment horizontal="center" vertical="center"/>
    </xf>
    <xf numFmtId="0" fontId="8" fillId="7" borderId="10" xfId="0" applyFont="1" applyFill="1" applyBorder="1" applyAlignment="1">
      <alignment horizontal="center" vertical="center"/>
    </xf>
    <xf numFmtId="0" fontId="10" fillId="7" borderId="8" xfId="0" applyFont="1" applyFill="1" applyBorder="1" applyAlignment="1">
      <alignment horizontal="center" vertical="center"/>
    </xf>
    <xf numFmtId="0" fontId="1" fillId="7" borderId="10" xfId="0" applyFont="1" applyFill="1" applyBorder="1" applyAlignment="1">
      <alignment horizontal="center" vertical="center"/>
    </xf>
    <xf numFmtId="16"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left" vertical="center"/>
    </xf>
    <xf numFmtId="0" fontId="8" fillId="0" borderId="1" xfId="0" applyFont="1" applyBorder="1" applyAlignment="1">
      <alignment horizontal="left" vertical="center"/>
    </xf>
    <xf numFmtId="44" fontId="10" fillId="0" borderId="1" xfId="0" applyNumberFormat="1" applyFont="1" applyBorder="1" applyAlignment="1">
      <alignment horizontal="center" vertical="center"/>
    </xf>
    <xf numFmtId="44" fontId="1" fillId="0" borderId="1" xfId="0" applyNumberFormat="1" applyFont="1" applyBorder="1" applyAlignment="1">
      <alignment horizontal="center"/>
    </xf>
    <xf numFmtId="44" fontId="9" fillId="0" borderId="1" xfId="0" applyNumberFormat="1" applyFont="1" applyBorder="1" applyAlignment="1">
      <alignment horizontal="center" vertical="center"/>
    </xf>
    <xf numFmtId="0" fontId="8" fillId="0" borderId="1" xfId="0" applyFont="1" applyBorder="1" applyAlignment="1">
      <alignment horizontal="center" vertical="center"/>
    </xf>
    <xf numFmtId="0" fontId="1" fillId="0" borderId="10" xfId="0" applyFont="1" applyBorder="1" applyAlignment="1">
      <alignment horizontal="center" vertical="center"/>
    </xf>
    <xf numFmtId="44" fontId="8" fillId="0" borderId="1" xfId="0" applyNumberFormat="1" applyFont="1" applyBorder="1" applyAlignment="1">
      <alignment horizontal="center" vertical="center"/>
    </xf>
    <xf numFmtId="44" fontId="1" fillId="0" borderId="0" xfId="0" applyNumberFormat="1" applyFont="1" applyAlignment="1">
      <alignment horizontal="center" vertical="center"/>
    </xf>
    <xf numFmtId="44" fontId="7" fillId="16" borderId="11" xfId="2" applyNumberFormat="1" applyFont="1" applyFill="1" applyBorder="1"/>
    <xf numFmtId="44" fontId="2" fillId="7" borderId="13" xfId="0" applyNumberFormat="1" applyFont="1" applyFill="1" applyBorder="1"/>
    <xf numFmtId="44" fontId="2" fillId="7" borderId="11" xfId="0" applyNumberFormat="1" applyFont="1" applyFill="1" applyBorder="1" applyAlignment="1">
      <alignment horizontal="center"/>
    </xf>
    <xf numFmtId="44" fontId="2" fillId="7" borderId="1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6" fillId="0" borderId="0" xfId="0" applyFont="1"/>
    <xf numFmtId="0" fontId="16" fillId="0" borderId="1" xfId="0" applyFont="1" applyBorder="1"/>
    <xf numFmtId="0" fontId="17" fillId="3" borderId="1" xfId="0" applyFont="1" applyFill="1" applyBorder="1" applyAlignment="1">
      <alignment horizontal="center" wrapText="1"/>
    </xf>
    <xf numFmtId="0" fontId="16" fillId="0" borderId="1" xfId="0" quotePrefix="1" applyFont="1" applyBorder="1" applyAlignment="1">
      <alignment horizontal="center" vertical="center"/>
    </xf>
    <xf numFmtId="44" fontId="16" fillId="0" borderId="1" xfId="2" applyNumberFormat="1" applyFont="1" applyBorder="1"/>
    <xf numFmtId="16" fontId="16" fillId="0" borderId="1" xfId="0" applyNumberFormat="1" applyFont="1" applyBorder="1"/>
    <xf numFmtId="0" fontId="16" fillId="6" borderId="1" xfId="0" applyFont="1" applyFill="1" applyBorder="1"/>
    <xf numFmtId="0" fontId="16" fillId="6" borderId="1" xfId="0" applyFont="1" applyFill="1" applyBorder="1" applyAlignment="1">
      <alignment vertical="center" wrapText="1"/>
    </xf>
    <xf numFmtId="0" fontId="16" fillId="6" borderId="1" xfId="0" applyFont="1" applyFill="1" applyBorder="1" applyAlignment="1">
      <alignment horizontal="center" vertical="center" wrapText="1"/>
    </xf>
    <xf numFmtId="0" fontId="16" fillId="7" borderId="1" xfId="0" applyFont="1" applyFill="1" applyBorder="1"/>
    <xf numFmtId="44" fontId="16" fillId="6" borderId="1" xfId="2" applyNumberFormat="1" applyFont="1" applyFill="1" applyBorder="1"/>
    <xf numFmtId="16" fontId="16" fillId="6" borderId="1" xfId="0" applyNumberFormat="1" applyFont="1" applyFill="1" applyBorder="1"/>
    <xf numFmtId="0" fontId="16" fillId="6" borderId="1" xfId="0" quotePrefix="1" applyFont="1" applyFill="1" applyBorder="1" applyAlignment="1">
      <alignment horizontal="center" vertical="center"/>
    </xf>
    <xf numFmtId="0" fontId="18" fillId="0" borderId="1" xfId="0" applyFont="1" applyBorder="1"/>
    <xf numFmtId="0" fontId="16" fillId="0" borderId="1" xfId="0" applyFont="1" applyBorder="1" applyAlignment="1">
      <alignment horizontal="left" vertical="center"/>
    </xf>
    <xf numFmtId="0" fontId="16" fillId="7" borderId="1" xfId="0" applyFont="1" applyFill="1" applyBorder="1" applyAlignment="1">
      <alignment horizontal="left" vertical="center"/>
    </xf>
    <xf numFmtId="0" fontId="16" fillId="0" borderId="1" xfId="0" applyFont="1" applyBorder="1" applyAlignment="1">
      <alignment horizontal="center" vertical="center"/>
    </xf>
    <xf numFmtId="0" fontId="16" fillId="4" borderId="1" xfId="0" applyFont="1" applyFill="1" applyBorder="1"/>
    <xf numFmtId="0" fontId="16" fillId="12" borderId="1" xfId="0" quotePrefix="1" applyFont="1" applyFill="1" applyBorder="1" applyAlignment="1">
      <alignment horizontal="center" vertical="center"/>
    </xf>
    <xf numFmtId="0" fontId="16" fillId="12" borderId="1" xfId="0" applyFont="1" applyFill="1" applyBorder="1"/>
    <xf numFmtId="0" fontId="16" fillId="6" borderId="1" xfId="0" applyFont="1" applyFill="1" applyBorder="1" applyAlignment="1">
      <alignment horizontal="center" vertical="center"/>
    </xf>
    <xf numFmtId="0" fontId="16" fillId="6" borderId="1" xfId="0" applyFont="1" applyFill="1" applyBorder="1" applyAlignment="1">
      <alignment wrapText="1"/>
    </xf>
    <xf numFmtId="0" fontId="19" fillId="15" borderId="0" xfId="0" applyFont="1" applyFill="1"/>
    <xf numFmtId="0" fontId="16" fillId="10" borderId="1" xfId="0" applyFont="1" applyFill="1" applyBorder="1"/>
    <xf numFmtId="49" fontId="16" fillId="0" borderId="1" xfId="0" applyNumberFormat="1" applyFont="1" applyBorder="1" applyAlignment="1">
      <alignment horizontal="center" vertical="center"/>
    </xf>
    <xf numFmtId="49" fontId="16" fillId="6" borderId="1" xfId="0" applyNumberFormat="1" applyFont="1" applyFill="1" applyBorder="1" applyAlignment="1">
      <alignment horizontal="center" vertical="center"/>
    </xf>
    <xf numFmtId="0" fontId="16" fillId="13" borderId="1" xfId="0" applyFont="1" applyFill="1" applyBorder="1" applyAlignment="1">
      <alignment horizontal="center"/>
    </xf>
    <xf numFmtId="0" fontId="16" fillId="13" borderId="1" xfId="0" applyFont="1" applyFill="1" applyBorder="1" applyAlignment="1">
      <alignment horizontal="left"/>
    </xf>
    <xf numFmtId="49" fontId="16" fillId="13" borderId="1" xfId="0" applyNumberFormat="1" applyFont="1" applyFill="1" applyBorder="1" applyAlignment="1">
      <alignment horizontal="center"/>
    </xf>
    <xf numFmtId="0" fontId="16" fillId="10" borderId="1" xfId="0" applyFont="1" applyFill="1" applyBorder="1" applyAlignment="1">
      <alignment horizontal="center"/>
    </xf>
    <xf numFmtId="44" fontId="16" fillId="13" borderId="1" xfId="2" applyNumberFormat="1" applyFont="1" applyFill="1" applyBorder="1" applyAlignment="1">
      <alignment horizontal="center"/>
    </xf>
    <xf numFmtId="16" fontId="16" fillId="13" borderId="1" xfId="0" applyNumberFormat="1" applyFont="1" applyFill="1" applyBorder="1"/>
    <xf numFmtId="0" fontId="16" fillId="14" borderId="1" xfId="0" applyFont="1" applyFill="1" applyBorder="1"/>
    <xf numFmtId="49" fontId="16" fillId="14" borderId="1" xfId="0" applyNumberFormat="1" applyFont="1" applyFill="1" applyBorder="1" applyAlignment="1">
      <alignment horizontal="center" vertical="center"/>
    </xf>
    <xf numFmtId="44" fontId="16" fillId="14" borderId="1" xfId="2" applyNumberFormat="1" applyFont="1" applyFill="1" applyBorder="1"/>
    <xf numFmtId="16" fontId="16" fillId="14" borderId="1" xfId="0" applyNumberFormat="1" applyFont="1" applyFill="1" applyBorder="1"/>
    <xf numFmtId="49" fontId="16" fillId="10" borderId="1" xfId="0" applyNumberFormat="1" applyFont="1" applyFill="1" applyBorder="1" applyAlignment="1">
      <alignment horizontal="center" vertical="center"/>
    </xf>
    <xf numFmtId="44" fontId="16" fillId="10" borderId="1" xfId="2" applyNumberFormat="1" applyFont="1" applyFill="1" applyBorder="1"/>
    <xf numFmtId="16" fontId="16" fillId="10" borderId="1" xfId="0" applyNumberFormat="1" applyFont="1" applyFill="1" applyBorder="1"/>
    <xf numFmtId="49" fontId="16" fillId="0" borderId="1" xfId="0" applyNumberFormat="1" applyFont="1" applyBorder="1" applyAlignment="1">
      <alignment horizontal="center"/>
    </xf>
    <xf numFmtId="0" fontId="19" fillId="0" borderId="1" xfId="0" applyFont="1" applyBorder="1" applyAlignment="1">
      <alignment vertical="center"/>
    </xf>
    <xf numFmtId="49" fontId="16" fillId="6" borderId="1" xfId="0" applyNumberFormat="1" applyFont="1" applyFill="1" applyBorder="1" applyAlignment="1">
      <alignment horizontal="center"/>
    </xf>
    <xf numFmtId="0" fontId="19" fillId="11" borderId="1" xfId="0" applyFont="1" applyFill="1" applyBorder="1" applyAlignment="1">
      <alignment vertical="center"/>
    </xf>
    <xf numFmtId="165" fontId="16" fillId="0" borderId="1" xfId="2" applyFont="1" applyBorder="1"/>
    <xf numFmtId="0" fontId="19" fillId="11" borderId="1" xfId="0" applyFont="1" applyFill="1" applyBorder="1" applyAlignment="1">
      <alignment vertical="center" wrapText="1"/>
    </xf>
    <xf numFmtId="0" fontId="19" fillId="0" borderId="1" xfId="0" applyFont="1" applyBorder="1" applyAlignment="1">
      <alignment vertical="center" wrapText="1"/>
    </xf>
    <xf numFmtId="0" fontId="17" fillId="3" borderId="1" xfId="0" applyFont="1" applyFill="1" applyBorder="1" applyAlignment="1">
      <alignment horizontal="center"/>
    </xf>
    <xf numFmtId="44" fontId="16" fillId="10" borderId="1" xfId="0" applyNumberFormat="1" applyFont="1" applyFill="1" applyBorder="1"/>
    <xf numFmtId="167" fontId="16" fillId="10" borderId="1" xfId="0" applyNumberFormat="1" applyFont="1" applyFill="1" applyBorder="1"/>
    <xf numFmtId="0" fontId="16" fillId="0" borderId="1" xfId="0" applyFont="1" applyBorder="1" applyAlignment="1">
      <alignment horizontal="center"/>
    </xf>
    <xf numFmtId="44" fontId="16" fillId="0" borderId="1" xfId="0" applyNumberFormat="1" applyFont="1" applyBorder="1"/>
    <xf numFmtId="167" fontId="16" fillId="0" borderId="1" xfId="0" applyNumberFormat="1" applyFont="1" applyBorder="1"/>
    <xf numFmtId="0" fontId="16" fillId="10" borderId="1" xfId="0" quotePrefix="1" applyFont="1" applyFill="1" applyBorder="1" applyAlignment="1">
      <alignment horizontal="center"/>
    </xf>
    <xf numFmtId="0" fontId="17" fillId="3" borderId="1" xfId="0" applyFont="1" applyFill="1" applyBorder="1" applyAlignment="1">
      <alignment horizontal="center" vertical="center"/>
    </xf>
    <xf numFmtId="0" fontId="3" fillId="7" borderId="1" xfId="0" applyFont="1" applyFill="1" applyBorder="1"/>
    <xf numFmtId="44" fontId="11" fillId="7" borderId="13" xfId="0" applyNumberFormat="1" applyFont="1" applyFill="1" applyBorder="1"/>
    <xf numFmtId="44" fontId="11" fillId="16" borderId="11" xfId="2" applyNumberFormat="1" applyFont="1" applyFill="1" applyBorder="1"/>
    <xf numFmtId="0" fontId="3" fillId="0" borderId="1" xfId="0" quotePrefix="1" applyFont="1" applyBorder="1" applyAlignment="1">
      <alignment horizontal="center" vertical="center"/>
    </xf>
    <xf numFmtId="0" fontId="3" fillId="6" borderId="1" xfId="0" quotePrefix="1" applyFont="1" applyFill="1" applyBorder="1" applyAlignment="1">
      <alignment horizontal="center" vertical="center"/>
    </xf>
    <xf numFmtId="0" fontId="15" fillId="6" borderId="9"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22" fillId="0" borderId="0" xfId="0" applyFont="1"/>
    <xf numFmtId="0" fontId="23" fillId="0" borderId="0" xfId="0" applyFont="1"/>
    <xf numFmtId="0" fontId="3" fillId="6" borderId="8" xfId="0" applyFont="1" applyFill="1" applyBorder="1"/>
    <xf numFmtId="0" fontId="20" fillId="3" borderId="1" xfId="0" applyFont="1" applyFill="1" applyBorder="1" applyAlignment="1">
      <alignment horizontal="center"/>
    </xf>
    <xf numFmtId="0" fontId="3" fillId="6" borderId="1" xfId="0" quotePrefix="1" applyFont="1" applyFill="1" applyBorder="1" applyAlignment="1">
      <alignment horizontal="left"/>
    </xf>
    <xf numFmtId="0" fontId="21" fillId="6" borderId="10" xfId="0" applyFont="1" applyFill="1" applyBorder="1"/>
    <xf numFmtId="0" fontId="23" fillId="0" borderId="8" xfId="0" applyFont="1" applyBorder="1"/>
    <xf numFmtId="0" fontId="24" fillId="3" borderId="1" xfId="0" applyFont="1" applyFill="1" applyBorder="1" applyAlignment="1">
      <alignment horizontal="center" wrapText="1"/>
    </xf>
    <xf numFmtId="0" fontId="4" fillId="0" borderId="1" xfId="0" applyFont="1" applyBorder="1"/>
    <xf numFmtId="0" fontId="23" fillId="0" borderId="1" xfId="0" applyFont="1" applyBorder="1"/>
    <xf numFmtId="16" fontId="23" fillId="0" borderId="1" xfId="0" applyNumberFormat="1" applyFont="1" applyBorder="1"/>
    <xf numFmtId="0" fontId="21" fillId="0" borderId="10" xfId="0" applyFont="1" applyBorder="1"/>
    <xf numFmtId="0" fontId="23" fillId="0" borderId="10" xfId="0" applyFont="1" applyBorder="1"/>
    <xf numFmtId="0" fontId="23" fillId="0" borderId="1" xfId="0" quotePrefix="1" applyFont="1" applyBorder="1"/>
    <xf numFmtId="0" fontId="0" fillId="6" borderId="1" xfId="0" applyFill="1" applyBorder="1"/>
    <xf numFmtId="0" fontId="13" fillId="6" borderId="4" xfId="0" applyFont="1" applyFill="1" applyBorder="1" applyAlignment="1">
      <alignment horizontal="center" vertical="center" wrapText="1"/>
    </xf>
    <xf numFmtId="0" fontId="12" fillId="6" borderId="7" xfId="0" applyFont="1" applyFill="1" applyBorder="1" applyAlignment="1">
      <alignment horizontal="center" vertical="center" wrapText="1"/>
    </xf>
    <xf numFmtId="44" fontId="3" fillId="6" borderId="1" xfId="2" applyNumberFormat="1" applyFont="1" applyFill="1" applyBorder="1" applyAlignment="1">
      <alignment horizontal="left" vertical="center"/>
    </xf>
    <xf numFmtId="44" fontId="3" fillId="6" borderId="1" xfId="0" applyNumberFormat="1" applyFont="1" applyFill="1" applyBorder="1" applyAlignment="1">
      <alignment horizontal="left" vertical="center"/>
    </xf>
    <xf numFmtId="44" fontId="23" fillId="0" borderId="1" xfId="2" applyNumberFormat="1" applyFont="1" applyBorder="1" applyAlignment="1">
      <alignment horizontal="left" vertical="center"/>
    </xf>
    <xf numFmtId="44" fontId="23" fillId="0" borderId="1" xfId="0" applyNumberFormat="1" applyFont="1" applyBorder="1" applyAlignment="1">
      <alignment horizontal="left" vertical="center"/>
    </xf>
    <xf numFmtId="44" fontId="3" fillId="0" borderId="1" xfId="2" applyNumberFormat="1" applyFont="1" applyBorder="1" applyAlignment="1">
      <alignment horizontal="left" vertical="center"/>
    </xf>
    <xf numFmtId="0" fontId="23" fillId="0" borderId="1" xfId="0" applyFont="1" applyBorder="1" applyAlignment="1">
      <alignment horizontal="left"/>
    </xf>
    <xf numFmtId="0" fontId="24" fillId="3" borderId="1" xfId="0" applyFont="1" applyFill="1" applyBorder="1" applyAlignment="1">
      <alignment horizontal="center"/>
    </xf>
    <xf numFmtId="0" fontId="4" fillId="0" borderId="0" xfId="0" applyFont="1"/>
    <xf numFmtId="16" fontId="23" fillId="6" borderId="1" xfId="0" applyNumberFormat="1" applyFont="1" applyFill="1" applyBorder="1"/>
    <xf numFmtId="0" fontId="12" fillId="6" borderId="9"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3" fillId="0" borderId="0" xfId="0" applyFont="1"/>
    <xf numFmtId="0" fontId="7" fillId="3" borderId="1" xfId="0" applyFont="1" applyFill="1" applyBorder="1" applyAlignment="1">
      <alignment horizontal="center"/>
    </xf>
    <xf numFmtId="0" fontId="25" fillId="0" borderId="0" xfId="0" applyFont="1"/>
    <xf numFmtId="0" fontId="26" fillId="3" borderId="1" xfId="0" applyFont="1" applyFill="1" applyBorder="1" applyAlignment="1">
      <alignment horizontal="center" wrapText="1"/>
    </xf>
    <xf numFmtId="0" fontId="12" fillId="0" borderId="0" xfId="0" applyFont="1" applyAlignment="1">
      <alignment horizontal="center" wrapText="1"/>
    </xf>
    <xf numFmtId="0" fontId="26" fillId="0" borderId="0" xfId="0" applyFont="1"/>
    <xf numFmtId="0" fontId="12" fillId="0" borderId="0" xfId="0" applyFont="1" applyAlignment="1">
      <alignment horizontal="left" wrapText="1"/>
    </xf>
    <xf numFmtId="0" fontId="24" fillId="3" borderId="0" xfId="0" applyFont="1" applyFill="1" applyAlignment="1">
      <alignment horizontal="center" wrapText="1"/>
    </xf>
    <xf numFmtId="0" fontId="23" fillId="0" borderId="0" xfId="0" quotePrefix="1" applyFont="1" applyAlignment="1">
      <alignment horizontal="left"/>
    </xf>
    <xf numFmtId="165" fontId="21" fillId="0" borderId="0" xfId="2" applyFont="1"/>
    <xf numFmtId="165" fontId="23" fillId="0" borderId="0" xfId="2" applyFont="1"/>
    <xf numFmtId="16" fontId="23" fillId="0" borderId="0" xfId="0" applyNumberFormat="1" applyFont="1"/>
    <xf numFmtId="49" fontId="23" fillId="0" borderId="0" xfId="0" applyNumberFormat="1" applyFont="1"/>
    <xf numFmtId="0" fontId="4" fillId="0" borderId="0" xfId="0" applyFont="1" applyAlignment="1">
      <alignment vertical="center" wrapText="1"/>
    </xf>
    <xf numFmtId="0" fontId="23" fillId="0" borderId="0" xfId="0" quotePrefix="1" applyFont="1"/>
    <xf numFmtId="0" fontId="3" fillId="6" borderId="0" xfId="0" applyFont="1" applyFill="1"/>
    <xf numFmtId="0" fontId="4" fillId="12" borderId="0" xfId="0" applyFont="1" applyFill="1"/>
    <xf numFmtId="0" fontId="23" fillId="12" borderId="0" xfId="0" quotePrefix="1" applyFont="1" applyFill="1"/>
    <xf numFmtId="165" fontId="21" fillId="12" borderId="0" xfId="2" applyFont="1" applyFill="1"/>
    <xf numFmtId="165" fontId="23" fillId="12" borderId="0" xfId="2" applyFont="1" applyFill="1"/>
    <xf numFmtId="0" fontId="23" fillId="12" borderId="0" xfId="0" applyFont="1" applyFill="1"/>
    <xf numFmtId="16" fontId="23" fillId="12" borderId="0" xfId="0" applyNumberFormat="1" applyFont="1" applyFill="1"/>
    <xf numFmtId="0" fontId="1" fillId="6" borderId="0" xfId="0" applyFont="1" applyFill="1"/>
    <xf numFmtId="0" fontId="3" fillId="12" borderId="0" xfId="0" applyFont="1" applyFill="1"/>
    <xf numFmtId="165" fontId="21" fillId="0" borderId="0" xfId="0" applyNumberFormat="1" applyFont="1"/>
    <xf numFmtId="0" fontId="28" fillId="0" borderId="0" xfId="0" applyFont="1" applyAlignment="1">
      <alignment wrapText="1"/>
    </xf>
    <xf numFmtId="49" fontId="23" fillId="0" borderId="0" xfId="0" quotePrefix="1" applyNumberFormat="1" applyFont="1"/>
    <xf numFmtId="0" fontId="23" fillId="0" borderId="0" xfId="0" applyFont="1" applyAlignment="1">
      <alignment wrapText="1"/>
    </xf>
    <xf numFmtId="0" fontId="21" fillId="0" borderId="0" xfId="0" applyFont="1"/>
    <xf numFmtId="165" fontId="3" fillId="0" borderId="0" xfId="2" applyFont="1"/>
    <xf numFmtId="0" fontId="9" fillId="0" borderId="0" xfId="0" applyFont="1" applyAlignment="1">
      <alignment vertical="center"/>
    </xf>
    <xf numFmtId="0" fontId="23" fillId="0" borderId="0" xfId="0" quotePrefix="1" applyFont="1" applyAlignment="1">
      <alignment vertical="center" wrapText="1"/>
    </xf>
    <xf numFmtId="165" fontId="21" fillId="0" borderId="0" xfId="2" applyFont="1" applyAlignment="1">
      <alignment wrapText="1"/>
    </xf>
    <xf numFmtId="0" fontId="24" fillId="3" borderId="0" xfId="0" applyFont="1" applyFill="1" applyAlignment="1">
      <alignment horizontal="center"/>
    </xf>
    <xf numFmtId="165" fontId="3" fillId="0" borderId="0" xfId="0" applyNumberFormat="1" applyFont="1"/>
    <xf numFmtId="49" fontId="25" fillId="0" borderId="0" xfId="0" applyNumberFormat="1" applyFont="1"/>
    <xf numFmtId="165" fontId="4" fillId="0" borderId="0" xfId="2" applyFont="1"/>
    <xf numFmtId="165" fontId="23" fillId="0" borderId="0" xfId="0" applyNumberFormat="1" applyFont="1"/>
    <xf numFmtId="0" fontId="24" fillId="3" borderId="0" xfId="0" applyFont="1" applyFill="1" applyAlignment="1">
      <alignment horizontal="center" vertical="center"/>
    </xf>
    <xf numFmtId="0" fontId="12" fillId="0" borderId="0" xfId="0" applyFont="1"/>
    <xf numFmtId="16" fontId="4" fillId="0" borderId="0" xfId="0" applyNumberFormat="1" applyFont="1"/>
    <xf numFmtId="49" fontId="24" fillId="3" borderId="0" xfId="0" applyNumberFormat="1" applyFont="1" applyFill="1" applyAlignment="1">
      <alignment horizontal="center" wrapText="1"/>
    </xf>
    <xf numFmtId="0" fontId="12" fillId="6" borderId="0" xfId="0" applyFont="1" applyFill="1" applyAlignment="1">
      <alignment horizontal="center" vertical="center" wrapText="1"/>
    </xf>
    <xf numFmtId="0" fontId="12" fillId="6" borderId="0" xfId="0" applyFont="1" applyFill="1" applyAlignment="1">
      <alignment horizontal="center" vertical="center"/>
    </xf>
    <xf numFmtId="0" fontId="20" fillId="3" borderId="0" xfId="0" applyFont="1" applyFill="1" applyAlignment="1">
      <alignment horizontal="center"/>
    </xf>
    <xf numFmtId="0" fontId="3" fillId="6" borderId="0" xfId="0" quotePrefix="1" applyFont="1" applyFill="1" applyAlignment="1">
      <alignment horizontal="left"/>
    </xf>
    <xf numFmtId="165" fontId="21" fillId="6" borderId="0" xfId="2" applyFont="1" applyFill="1"/>
    <xf numFmtId="165" fontId="3" fillId="6" borderId="0" xfId="2" applyFont="1" applyFill="1"/>
    <xf numFmtId="16" fontId="3" fillId="6" borderId="0" xfId="0" applyNumberFormat="1" applyFont="1" applyFill="1"/>
    <xf numFmtId="0" fontId="21" fillId="6" borderId="0" xfId="0" applyFont="1" applyFill="1"/>
  </cellXfs>
  <cellStyles count="3">
    <cellStyle name="40% - Colore 1" xfId="1" builtinId="31"/>
    <cellStyle name="Normale" xfId="0" builtinId="0"/>
    <cellStyle name="Valuta" xfId="2" builtinId="4"/>
  </cellStyles>
  <dxfs count="106">
    <dxf>
      <font>
        <strike val="0"/>
        <outline val="0"/>
        <shadow val="0"/>
        <u val="none"/>
        <vertAlign val="baseline"/>
        <name val="Calibri"/>
        <scheme val="minor"/>
      </font>
    </dxf>
    <dxf>
      <font>
        <b val="0"/>
        <i val="0"/>
        <strike val="0"/>
        <condense val="0"/>
        <extend val="0"/>
        <outline val="0"/>
        <shadow val="0"/>
        <u val="none"/>
        <vertAlign val="baseline"/>
        <sz val="10"/>
        <color auto="1"/>
        <name val="Calibri"/>
        <family val="2"/>
        <scheme val="minor"/>
      </font>
    </dxf>
    <dxf>
      <font>
        <strike val="0"/>
        <outline val="0"/>
        <shadow val="0"/>
        <u val="none"/>
        <vertAlign val="baseline"/>
        <sz val="10"/>
        <color auto="1"/>
        <name val="Calibri"/>
        <scheme val="minor"/>
      </font>
      <alignment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val="0"/>
        <i val="0"/>
        <strike val="0"/>
        <condense val="0"/>
        <extend val="0"/>
        <outline val="0"/>
        <shadow val="0"/>
        <u val="none"/>
        <vertAlign val="baseline"/>
        <sz val="10"/>
        <color auto="1"/>
        <name val="Calibri"/>
        <family val="2"/>
        <scheme val="minor"/>
      </font>
    </dxf>
    <dxf>
      <font>
        <strike val="0"/>
        <outline val="0"/>
        <shadow val="0"/>
        <u val="none"/>
        <vertAlign val="baseline"/>
        <sz val="10"/>
        <color auto="1"/>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b val="0"/>
        <i val="0"/>
        <strike val="0"/>
        <condense val="0"/>
        <extend val="0"/>
        <outline val="0"/>
        <shadow val="0"/>
        <u val="none"/>
        <vertAlign val="baseline"/>
        <sz val="10"/>
        <color rgb="FFFF0000"/>
        <name val="Calibri"/>
        <family val="2"/>
        <scheme val="minor"/>
      </font>
    </dxf>
    <dxf>
      <font>
        <strike val="0"/>
        <outline val="0"/>
        <shadow val="0"/>
        <u val="none"/>
        <vertAlign val="baseline"/>
        <sz val="10"/>
        <color rgb="FFFF0000"/>
        <name val="Calibri"/>
        <scheme val="minor"/>
      </font>
    </dxf>
    <dxf>
      <font>
        <strike val="0"/>
        <outline val="0"/>
        <shadow val="0"/>
        <u val="none"/>
        <vertAlign val="baseline"/>
        <sz val="10"/>
        <name val="Calibri"/>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scheme val="minor"/>
      </font>
    </dxf>
    <dxf>
      <font>
        <b/>
        <i val="0"/>
        <strike val="0"/>
        <condense val="0"/>
        <extend val="0"/>
        <outline val="0"/>
        <shadow val="0"/>
        <u val="none"/>
        <vertAlign val="baseline"/>
        <sz val="8"/>
        <color auto="1"/>
        <name val="Calibri"/>
        <family val="2"/>
        <scheme val="minor"/>
      </font>
      <fill>
        <patternFill patternType="solid">
          <fgColor indexed="64"/>
          <bgColor rgb="FFFFFF00"/>
        </patternFill>
      </fill>
      <alignment horizontal="center" vertical="bottom" textRotation="0" wrapText="1" indent="0" justifyLastLine="0" shrinkToFit="0" readingOrder="0"/>
    </dxf>
    <dxf>
      <font>
        <b/>
        <strike val="0"/>
        <outline val="0"/>
        <shadow val="0"/>
        <u val="none"/>
        <vertAlign val="baseline"/>
        <sz val="8"/>
        <color auto="1"/>
        <name val="Calibri"/>
        <scheme val="minor"/>
      </font>
      <fill>
        <patternFill patternType="solid">
          <fgColor indexed="64"/>
          <bgColor rgb="FFFFFF0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dxf>
    <dxf>
      <font>
        <strike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strike val="0"/>
        <outline val="0"/>
        <shadow val="0"/>
        <u val="none"/>
        <vertAlign val="baseline"/>
        <name val="Calibri"/>
        <scheme val="minor"/>
      </font>
    </dxf>
    <dxf>
      <font>
        <b/>
        <i val="0"/>
        <strike val="0"/>
        <condense val="0"/>
        <extend val="0"/>
        <outline val="0"/>
        <shadow val="0"/>
        <u val="none"/>
        <vertAlign val="baseline"/>
        <sz val="10"/>
        <color rgb="FFFF0000"/>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family val="2"/>
      </font>
    </dxf>
    <dxf>
      <border>
        <bottom style="thin">
          <color rgb="FF000000"/>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FF"/>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rgb="FFFFFF0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1"/>
        <color auto="1"/>
        <name val="Calibri"/>
        <family val="2"/>
        <scheme val="minor"/>
      </font>
      <numFmt numFmtId="21" formatCode="dd\-mmm"/>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border outline="0">
        <left style="thin">
          <color auto="1"/>
        </left>
        <right style="thin">
          <color auto="1"/>
        </right>
        <top style="thin">
          <color auto="1"/>
        </top>
        <bottom style="thin">
          <color auto="1"/>
        </bottom>
      </border>
    </dxf>
    <dxf>
      <alignment textRotation="0" wrapText="0" indent="0" justifyLastLine="0" shrinkToFit="0" readingOrder="0"/>
    </dxf>
    <dxf>
      <font>
        <b/>
        <i val="0"/>
        <strike val="0"/>
        <condense val="0"/>
        <extend val="0"/>
        <outline val="0"/>
        <shadow val="0"/>
        <u val="none"/>
        <vertAlign val="baseline"/>
        <sz val="11"/>
        <color rgb="FFFF0000"/>
        <name val="Calibri"/>
        <family val="2"/>
        <scheme val="minor"/>
      </font>
      <fill>
        <patternFill patternType="solid">
          <fgColor indexed="64"/>
          <bgColor theme="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fano/Desktop/DIARIO%20DI%20BORDO/TRASPARENZA/Elenco%20gare%20GEA%20last%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5"/>
      <sheetName val="Foglio3"/>
    </sheetNames>
    <sheetDataSet>
      <sheetData sheetId="0" refreshError="1"/>
      <sheetData sheetId="1" refreshError="1">
        <row r="83">
          <cell r="B83" t="str">
            <v>XD713C1D0D</v>
          </cell>
          <cell r="C83" t="str">
            <v>GEOALPINA</v>
          </cell>
          <cell r="E83">
            <v>4750</v>
          </cell>
          <cell r="G83" t="str">
            <v>Aff.diretto</v>
          </cell>
        </row>
        <row r="84">
          <cell r="B84" t="str">
            <v>XAF13C1D0E</v>
          </cell>
          <cell r="C84" t="str">
            <v>FRIULELETTRA</v>
          </cell>
          <cell r="E84">
            <v>12150</v>
          </cell>
          <cell r="G84" t="str">
            <v>Aff.diretto</v>
          </cell>
        </row>
        <row r="85">
          <cell r="B85" t="str">
            <v>X8713C1D0F</v>
          </cell>
          <cell r="C85" t="str">
            <v xml:space="preserve">PIEMME </v>
          </cell>
          <cell r="E85">
            <v>319</v>
          </cell>
          <cell r="G85" t="str">
            <v>Aff.diretto</v>
          </cell>
        </row>
        <row r="86">
          <cell r="B86" t="str">
            <v>X5F13C1D10</v>
          </cell>
          <cell r="C86" t="str">
            <v>SEAT PAGINE GIALLE</v>
          </cell>
          <cell r="E86">
            <v>5190</v>
          </cell>
          <cell r="G86" t="str">
            <v>Aff.diretto</v>
          </cell>
        </row>
        <row r="87">
          <cell r="B87" t="str">
            <v>X3713C1D11</v>
          </cell>
          <cell r="C87" t="str">
            <v xml:space="preserve">MOZZON </v>
          </cell>
          <cell r="E87">
            <v>1800</v>
          </cell>
          <cell r="G87" t="str">
            <v>Aff.diretto</v>
          </cell>
        </row>
        <row r="88">
          <cell r="B88" t="str">
            <v>X0F13C1D12</v>
          </cell>
          <cell r="C88" t="str">
            <v>STUDIO TECNICO LOBIS</v>
          </cell>
          <cell r="E88">
            <v>2280</v>
          </cell>
          <cell r="G88" t="str">
            <v>Aff.diretto</v>
          </cell>
        </row>
        <row r="89">
          <cell r="B89" t="str">
            <v>XE213C1D13</v>
          </cell>
          <cell r="C89" t="str">
            <v>LEOCHIMICA</v>
          </cell>
          <cell r="E89">
            <v>604.35</v>
          </cell>
          <cell r="G89" t="str">
            <v>Aff.diretto</v>
          </cell>
        </row>
        <row r="90">
          <cell r="B90" t="str">
            <v>XBA13C1D14</v>
          </cell>
          <cell r="C90" t="str">
            <v>TOFFOLI MANUFATTI</v>
          </cell>
          <cell r="E90">
            <v>790</v>
          </cell>
          <cell r="G90" t="str">
            <v>Aff.diretto</v>
          </cell>
        </row>
        <row r="91">
          <cell r="B91" t="str">
            <v>X9213C1D15</v>
          </cell>
          <cell r="C91" t="str">
            <v>BECCARO</v>
          </cell>
          <cell r="E91">
            <v>1200</v>
          </cell>
          <cell r="G91" t="str">
            <v>Aff.diretto</v>
          </cell>
        </row>
        <row r="92">
          <cell r="B92" t="str">
            <v>X6A13C1D16</v>
          </cell>
          <cell r="C92" t="str">
            <v>S.S.P. GOLDEN EAGLE A.R.L.</v>
          </cell>
          <cell r="E92">
            <v>2500</v>
          </cell>
          <cell r="G92" t="str">
            <v>Aff.diretto</v>
          </cell>
        </row>
        <row r="93">
          <cell r="B93" t="str">
            <v>X4213C1D17</v>
          </cell>
          <cell r="C93" t="str">
            <v>WELNA snc</v>
          </cell>
          <cell r="E93">
            <v>36000</v>
          </cell>
          <cell r="G93" t="str">
            <v>Aff.diretto</v>
          </cell>
        </row>
        <row r="94">
          <cell r="B94" t="str">
            <v>X1A13C1D18</v>
          </cell>
          <cell r="C94" t="str">
            <v>TEMPOVERDE SAS</v>
          </cell>
          <cell r="E94">
            <v>5000</v>
          </cell>
          <cell r="G94" t="str">
            <v>Aff.diretto</v>
          </cell>
        </row>
        <row r="95">
          <cell r="B95" t="str">
            <v>XED13C1D19</v>
          </cell>
          <cell r="C95" t="str">
            <v>ECOSEARCH</v>
          </cell>
          <cell r="E95">
            <v>402</v>
          </cell>
          <cell r="G95" t="str">
            <v>Aff.diretto</v>
          </cell>
        </row>
        <row r="96">
          <cell r="B96" t="str">
            <v>XC513C1D1A</v>
          </cell>
          <cell r="C96" t="str">
            <v>K-PROGET</v>
          </cell>
          <cell r="E96">
            <v>1345</v>
          </cell>
          <cell r="G96" t="str">
            <v>Aff.diretto</v>
          </cell>
        </row>
        <row r="97">
          <cell r="B97" t="str">
            <v>X9D13C1D1B</v>
          </cell>
          <cell r="C97" t="str">
            <v>VETROPLAST</v>
          </cell>
          <cell r="E97">
            <v>1030</v>
          </cell>
          <cell r="G97" t="str">
            <v>Aff.diretto</v>
          </cell>
        </row>
        <row r="98">
          <cell r="B98" t="str">
            <v>X7513C1D1C</v>
          </cell>
          <cell r="C98" t="str">
            <v>AGENZIA FOTOGIORNALISTICA - COLOMBO</v>
          </cell>
          <cell r="E98">
            <v>600</v>
          </cell>
          <cell r="G98" t="str">
            <v>Aff.diretto</v>
          </cell>
        </row>
        <row r="99">
          <cell r="B99" t="str">
            <v>X4D13C1D1D</v>
          </cell>
          <cell r="C99" t="str">
            <v>KARPOS</v>
          </cell>
          <cell r="E99">
            <v>10178</v>
          </cell>
          <cell r="G99" t="str">
            <v>Aff.diretto</v>
          </cell>
        </row>
        <row r="100">
          <cell r="B100" t="str">
            <v>X2513C1D1E</v>
          </cell>
          <cell r="C100" t="str">
            <v>GEMONA SAS</v>
          </cell>
          <cell r="E100">
            <v>3200</v>
          </cell>
          <cell r="G100" t="str">
            <v>Aff.diretto</v>
          </cell>
        </row>
        <row r="101">
          <cell r="B101" t="str">
            <v>XF813C1D1F</v>
          </cell>
          <cell r="C101" t="str">
            <v>ALTUR SPA</v>
          </cell>
          <cell r="E101">
            <v>2800</v>
          </cell>
          <cell r="G101" t="str">
            <v>Aff.diretto</v>
          </cell>
        </row>
        <row r="102">
          <cell r="B102" t="str">
            <v>XD013C1D20</v>
          </cell>
          <cell r="C102" t="str">
            <v>TECNOCLEAN</v>
          </cell>
          <cell r="E102">
            <v>6500</v>
          </cell>
          <cell r="G102" t="str">
            <v>Aff.diretto</v>
          </cell>
        </row>
        <row r="103">
          <cell r="B103" t="str">
            <v>XA813C1D21</v>
          </cell>
          <cell r="C103" t="str">
            <v>DIESEL PORDENONE</v>
          </cell>
          <cell r="E103">
            <v>1250</v>
          </cell>
          <cell r="G103" t="str">
            <v>Aff.diretto</v>
          </cell>
        </row>
        <row r="104">
          <cell r="B104" t="str">
            <v>X8013C1D22</v>
          </cell>
          <cell r="C104" t="str">
            <v>PMP IMPIANTI</v>
          </cell>
          <cell r="E104">
            <v>235</v>
          </cell>
          <cell r="G104" t="str">
            <v>Aff.diretto</v>
          </cell>
        </row>
        <row r="105">
          <cell r="B105" t="str">
            <v>X5813C1D23</v>
          </cell>
          <cell r="C105" t="str">
            <v>BEASS</v>
          </cell>
          <cell r="E105">
            <v>733</v>
          </cell>
          <cell r="G105" t="str">
            <v>Aff.diretto</v>
          </cell>
        </row>
        <row r="106">
          <cell r="B106" t="str">
            <v>X3013C1D24</v>
          </cell>
          <cell r="C106" t="str">
            <v>TECNODIESEL</v>
          </cell>
          <cell r="E106">
            <v>2200</v>
          </cell>
          <cell r="G106" t="str">
            <v>Aff.diretto</v>
          </cell>
        </row>
        <row r="107">
          <cell r="B107" t="str">
            <v>X0813C1D25</v>
          </cell>
          <cell r="C107" t="str">
            <v>FRIULELETTRA</v>
          </cell>
          <cell r="E107">
            <v>2960</v>
          </cell>
          <cell r="G107" t="str">
            <v>Aff.diretto</v>
          </cell>
        </row>
        <row r="108">
          <cell r="B108" t="str">
            <v>XDB13C1D26</v>
          </cell>
          <cell r="C108" t="str">
            <v>SALVADOR</v>
          </cell>
          <cell r="E108">
            <v>2500</v>
          </cell>
          <cell r="G108" t="str">
            <v>Aff.diretto</v>
          </cell>
        </row>
        <row r="109">
          <cell r="B109" t="str">
            <v>XB313C1D27</v>
          </cell>
          <cell r="C109" t="str">
            <v>CONSORZIO AGRARIO PORDENONE</v>
          </cell>
          <cell r="E109">
            <v>2000</v>
          </cell>
          <cell r="G109" t="str">
            <v>Aff.diretto</v>
          </cell>
        </row>
        <row r="110">
          <cell r="B110" t="str">
            <v>X8B13C1D28</v>
          </cell>
          <cell r="C110" t="str">
            <v>BUFFO EMILIANO</v>
          </cell>
          <cell r="E110">
            <v>1530</v>
          </cell>
          <cell r="G110" t="str">
            <v>Aff.diretto</v>
          </cell>
        </row>
        <row r="111">
          <cell r="B111" t="str">
            <v>X6313C1D29</v>
          </cell>
          <cell r="C111" t="str">
            <v>COFF di PALADIN</v>
          </cell>
          <cell r="E111">
            <v>2380</v>
          </cell>
          <cell r="G111" t="str">
            <v>Aff.diretto</v>
          </cell>
        </row>
        <row r="112">
          <cell r="B112" t="str">
            <v>X3B13C1D2A</v>
          </cell>
          <cell r="C112" t="str">
            <v>SEBASTIANIS F.LLI</v>
          </cell>
          <cell r="E112">
            <v>7614</v>
          </cell>
          <cell r="G112" t="str">
            <v>Aff.diretto</v>
          </cell>
        </row>
        <row r="113">
          <cell r="B113" t="str">
            <v>X1313C1D2B</v>
          </cell>
          <cell r="C113" t="str">
            <v>DIESEL PORDENONE</v>
          </cell>
          <cell r="E113">
            <v>1260</v>
          </cell>
          <cell r="G113" t="str">
            <v>Aff.diretto</v>
          </cell>
        </row>
        <row r="114">
          <cell r="B114" t="str">
            <v>XE613C1D2C</v>
          </cell>
          <cell r="C114" t="str">
            <v>WELNA snc</v>
          </cell>
          <cell r="E114">
            <v>36000</v>
          </cell>
          <cell r="G114" t="str">
            <v>Aff.diretto</v>
          </cell>
        </row>
        <row r="115">
          <cell r="B115" t="str">
            <v>XBE13C1D2D</v>
          </cell>
          <cell r="C115" t="str">
            <v>SALVADOR</v>
          </cell>
          <cell r="E115">
            <v>4162</v>
          </cell>
          <cell r="G115" t="str">
            <v>Aff.diretto</v>
          </cell>
        </row>
        <row r="116">
          <cell r="B116" t="str">
            <v>X9613C1D2E</v>
          </cell>
          <cell r="C116" t="str">
            <v>AGRI RAVAGNOLO</v>
          </cell>
          <cell r="E116">
            <v>950</v>
          </cell>
          <cell r="G116" t="str">
            <v>Aff.diretto</v>
          </cell>
        </row>
        <row r="117">
          <cell r="B117" t="str">
            <v>X6E13C1D2F</v>
          </cell>
          <cell r="C117" t="str">
            <v>TAGLIARIOL</v>
          </cell>
          <cell r="E117">
            <v>5000</v>
          </cell>
          <cell r="G117" t="str">
            <v>Aff.diretto</v>
          </cell>
        </row>
        <row r="118">
          <cell r="B118" t="str">
            <v>X4613C1D30</v>
          </cell>
          <cell r="C118" t="str">
            <v>TIPOGRAFIA SARTOR</v>
          </cell>
          <cell r="E118">
            <v>1244.6500000000001</v>
          </cell>
          <cell r="G118" t="str">
            <v>Aff.diretto</v>
          </cell>
        </row>
        <row r="119">
          <cell r="B119" t="str">
            <v>X1E13C1D31</v>
          </cell>
          <cell r="C119" t="str">
            <v>IL GIARDINO</v>
          </cell>
          <cell r="E119">
            <v>2930</v>
          </cell>
          <cell r="G119" t="str">
            <v>Aff.diretto</v>
          </cell>
        </row>
        <row r="120">
          <cell r="B120" t="str">
            <v>XF113C1D32</v>
          </cell>
          <cell r="C120" t="str">
            <v xml:space="preserve">ANTHEA </v>
          </cell>
          <cell r="E120">
            <v>18972</v>
          </cell>
          <cell r="G120" t="str">
            <v>Aff.diretto</v>
          </cell>
        </row>
        <row r="121">
          <cell r="B121" t="str">
            <v>X0414CC22A</v>
          </cell>
          <cell r="C121" t="str">
            <v>BARISON</v>
          </cell>
          <cell r="E121">
            <v>559</v>
          </cell>
          <cell r="G121" t="str">
            <v>Aff.diretto</v>
          </cell>
        </row>
        <row r="122">
          <cell r="B122" t="str">
            <v>XD714CC22B</v>
          </cell>
          <cell r="C122" t="str">
            <v>DIG</v>
          </cell>
          <cell r="E122">
            <v>929.78</v>
          </cell>
          <cell r="G122" t="str">
            <v>Aff.diretto</v>
          </cell>
        </row>
        <row r="123">
          <cell r="B123" t="str">
            <v>XAF14CC22C</v>
          </cell>
          <cell r="C123" t="str">
            <v>MORO</v>
          </cell>
          <cell r="E123">
            <v>196</v>
          </cell>
          <cell r="G123" t="str">
            <v>Aff.diretto</v>
          </cell>
        </row>
        <row r="124">
          <cell r="B124" t="str">
            <v>X8714CC22D</v>
          </cell>
          <cell r="C124" t="str">
            <v>EUROCHEM 2000</v>
          </cell>
          <cell r="E124">
            <v>480</v>
          </cell>
          <cell r="G124" t="str">
            <v>Aff.diretto</v>
          </cell>
        </row>
        <row r="125">
          <cell r="B125" t="str">
            <v>X5F14CC22E</v>
          </cell>
          <cell r="C125" t="str">
            <v>GEONOVA</v>
          </cell>
          <cell r="E125">
            <v>2348</v>
          </cell>
          <cell r="G125" t="str">
            <v>Aff.diretto</v>
          </cell>
        </row>
        <row r="126">
          <cell r="B126" t="str">
            <v>X3714CC22F</v>
          </cell>
          <cell r="C126" t="str">
            <v>TECNOCLEAN</v>
          </cell>
          <cell r="E126">
            <v>296</v>
          </cell>
          <cell r="G126" t="str">
            <v>Aff.diretto</v>
          </cell>
        </row>
        <row r="127">
          <cell r="B127" t="str">
            <v>X0F14CC230</v>
          </cell>
          <cell r="C127" t="str">
            <v>FARMACIA COMUNALE Vle Grigoletti</v>
          </cell>
          <cell r="E127">
            <v>500</v>
          </cell>
          <cell r="G127" t="str">
            <v>Aff.diretto</v>
          </cell>
        </row>
        <row r="128">
          <cell r="B128" t="str">
            <v>XE214CC231</v>
          </cell>
          <cell r="C128" t="str">
            <v>KARPOS</v>
          </cell>
          <cell r="E128">
            <v>7590</v>
          </cell>
          <cell r="G128" t="str">
            <v>Aff.diretto</v>
          </cell>
        </row>
        <row r="129">
          <cell r="B129" t="str">
            <v>XBA14CC232</v>
          </cell>
          <cell r="C129" t="str">
            <v>HDOMICILIO</v>
          </cell>
          <cell r="E129">
            <v>5500</v>
          </cell>
          <cell r="G129" t="str">
            <v>Aff.diretto</v>
          </cell>
        </row>
        <row r="130">
          <cell r="B130" t="str">
            <v>X9214CC233</v>
          </cell>
          <cell r="C130" t="str">
            <v>VIVAI TOFFOLI</v>
          </cell>
          <cell r="E130">
            <v>1875</v>
          </cell>
          <cell r="G130" t="str">
            <v>Aff.diretto</v>
          </cell>
        </row>
        <row r="131">
          <cell r="B131" t="str">
            <v>X6A14CC234</v>
          </cell>
          <cell r="C131" t="str">
            <v>CORAZZA SNC</v>
          </cell>
          <cell r="E131">
            <v>97.7</v>
          </cell>
          <cell r="G131" t="str">
            <v>Aff.diretto</v>
          </cell>
        </row>
        <row r="132">
          <cell r="B132" t="str">
            <v>X4214CC235</v>
          </cell>
          <cell r="C132" t="str">
            <v>COOP NONCELLO</v>
          </cell>
          <cell r="E132">
            <v>1400</v>
          </cell>
          <cell r="G132" t="str">
            <v>Aff.diretto</v>
          </cell>
        </row>
        <row r="133">
          <cell r="B133" t="str">
            <v>X1A14CC236</v>
          </cell>
          <cell r="C133" t="str">
            <v>ORIZZONTI VERTICALI</v>
          </cell>
          <cell r="E133">
            <v>3200</v>
          </cell>
          <cell r="G133" t="str">
            <v>Aff.diretto</v>
          </cell>
        </row>
        <row r="134">
          <cell r="B134" t="str">
            <v>XED14CC237</v>
          </cell>
          <cell r="C134" t="str">
            <v>L'ERBA DEL VICINO</v>
          </cell>
          <cell r="E134">
            <v>1470</v>
          </cell>
          <cell r="G134" t="str">
            <v>Aff.diretto</v>
          </cell>
        </row>
        <row r="135">
          <cell r="B135" t="str">
            <v>XC514CC238</v>
          </cell>
          <cell r="C135" t="str">
            <v>IL GIARDINO</v>
          </cell>
          <cell r="E135">
            <v>2880</v>
          </cell>
          <cell r="G135" t="str">
            <v>Aff.diretto</v>
          </cell>
        </row>
        <row r="136">
          <cell r="B136" t="str">
            <v>X9D14CC239</v>
          </cell>
          <cell r="C136" t="str">
            <v>PIVA FERRUCCIO SRL</v>
          </cell>
          <cell r="E136">
            <v>2120</v>
          </cell>
          <cell r="G136" t="str">
            <v>Aff.diretto</v>
          </cell>
        </row>
        <row r="137">
          <cell r="B137" t="str">
            <v>X7514CC23A</v>
          </cell>
          <cell r="C137" t="str">
            <v>GRUPPO MEDIA TRIVENETO</v>
          </cell>
          <cell r="E137">
            <v>4500</v>
          </cell>
          <cell r="G137" t="str">
            <v>Aff.diretto</v>
          </cell>
        </row>
        <row r="138">
          <cell r="B138" t="str">
            <v>X4D14CC23B</v>
          </cell>
          <cell r="C138" t="str">
            <v>SNUA</v>
          </cell>
          <cell r="E138">
            <v>33000</v>
          </cell>
          <cell r="G138" t="str">
            <v>Aff.diretto</v>
          </cell>
        </row>
        <row r="139">
          <cell r="B139" t="str">
            <v>X2514CC23C</v>
          </cell>
          <cell r="C139" t="str">
            <v>G2 SERVICE SRL</v>
          </cell>
          <cell r="E139">
            <v>12000</v>
          </cell>
          <cell r="G139" t="str">
            <v>Aff.diretto</v>
          </cell>
        </row>
        <row r="140">
          <cell r="B140" t="str">
            <v>XF814CC23D</v>
          </cell>
          <cell r="C140" t="str">
            <v>WELNA snc</v>
          </cell>
          <cell r="E140">
            <v>36000</v>
          </cell>
          <cell r="G140" t="str">
            <v>Aff.diretto</v>
          </cell>
        </row>
        <row r="141">
          <cell r="B141" t="str">
            <v>XD014CC23E</v>
          </cell>
          <cell r="C141" t="str">
            <v>ARBORTECH</v>
          </cell>
          <cell r="E141">
            <v>10800</v>
          </cell>
          <cell r="G141" t="str">
            <v>Aff.diretto</v>
          </cell>
        </row>
        <row r="142">
          <cell r="B142" t="str">
            <v>XA814CC23F</v>
          </cell>
          <cell r="C142" t="str">
            <v>PUBLISTAR</v>
          </cell>
          <cell r="E142">
            <v>400</v>
          </cell>
          <cell r="G142" t="str">
            <v>Aff.diretto</v>
          </cell>
        </row>
        <row r="143">
          <cell r="B143" t="str">
            <v>X8014CC240</v>
          </cell>
          <cell r="C143" t="str">
            <v>CINEMAZERO</v>
          </cell>
          <cell r="E143">
            <v>3800</v>
          </cell>
          <cell r="G143" t="str">
            <v>Aff.diretto</v>
          </cell>
        </row>
        <row r="144">
          <cell r="B144" t="str">
            <v>X5814CC241</v>
          </cell>
          <cell r="C144" t="str">
            <v>CINEMAZERO</v>
          </cell>
          <cell r="E144">
            <v>10715</v>
          </cell>
          <cell r="G144" t="str">
            <v>Aff.diretto</v>
          </cell>
        </row>
        <row r="145">
          <cell r="B145" t="str">
            <v>X3014CC242</v>
          </cell>
          <cell r="C145" t="str">
            <v>MARVER</v>
          </cell>
          <cell r="E145">
            <v>36900</v>
          </cell>
          <cell r="G145" t="str">
            <v>Aff.diretto</v>
          </cell>
        </row>
        <row r="146">
          <cell r="B146" t="str">
            <v>X0814CC243</v>
          </cell>
          <cell r="C146" t="str">
            <v>MANZONI</v>
          </cell>
          <cell r="E146">
            <v>15800</v>
          </cell>
          <cell r="G146" t="str">
            <v>Aff.diretto</v>
          </cell>
        </row>
        <row r="147">
          <cell r="B147" t="str">
            <v>XDB14CC244</v>
          </cell>
          <cell r="C147" t="str">
            <v>DIESEL PORDENONE</v>
          </cell>
          <cell r="E147">
            <v>5500</v>
          </cell>
          <cell r="G147" t="str">
            <v>Aff.diretto</v>
          </cell>
        </row>
        <row r="148">
          <cell r="B148" t="str">
            <v>XB314CC245</v>
          </cell>
          <cell r="C148" t="str">
            <v>GEONOVA</v>
          </cell>
          <cell r="E148">
            <v>2780</v>
          </cell>
          <cell r="G148" t="str">
            <v>Aff.diretto</v>
          </cell>
        </row>
        <row r="149">
          <cell r="B149" t="str">
            <v>X8B14CC246</v>
          </cell>
          <cell r="C149" t="str">
            <v>CRM</v>
          </cell>
          <cell r="E149">
            <v>647</v>
          </cell>
          <cell r="G149" t="str">
            <v>Aff.diretto</v>
          </cell>
        </row>
        <row r="150">
          <cell r="B150" t="str">
            <v>X6314CC247</v>
          </cell>
          <cell r="C150" t="str">
            <v>CARROZZERIA PIEVE</v>
          </cell>
          <cell r="E150">
            <v>2098.2800000000002</v>
          </cell>
          <cell r="G150" t="str">
            <v>Aff.diretto</v>
          </cell>
        </row>
        <row r="151">
          <cell r="B151" t="str">
            <v>X3B14CC248</v>
          </cell>
          <cell r="C151" t="str">
            <v>DIG</v>
          </cell>
          <cell r="E151">
            <v>5000</v>
          </cell>
          <cell r="G151" t="str">
            <v>Aff.diretto</v>
          </cell>
        </row>
        <row r="152">
          <cell r="B152" t="str">
            <v>X1314CC249</v>
          </cell>
          <cell r="C152" t="str">
            <v>TIPOGRAFIA TRIVELLI</v>
          </cell>
          <cell r="E152">
            <v>170</v>
          </cell>
          <cell r="G152" t="str">
            <v>Aff.diretto</v>
          </cell>
        </row>
        <row r="153">
          <cell r="B153" t="str">
            <v>XE614CC24A</v>
          </cell>
          <cell r="C153" t="str">
            <v>COFF di PALADIN</v>
          </cell>
          <cell r="E153">
            <v>2000</v>
          </cell>
          <cell r="G153" t="str">
            <v>Aff.diretto</v>
          </cell>
        </row>
        <row r="154">
          <cell r="B154" t="str">
            <v>XBE14CC24B</v>
          </cell>
          <cell r="C154" t="str">
            <v>FABRIS</v>
          </cell>
          <cell r="E154">
            <v>2000</v>
          </cell>
          <cell r="G154" t="str">
            <v>Aff.diretto</v>
          </cell>
        </row>
        <row r="155">
          <cell r="B155" t="str">
            <v>X9614CC24C</v>
          </cell>
          <cell r="C155" t="str">
            <v>FORMAIO GIUSEPPE</v>
          </cell>
          <cell r="E155">
            <v>10000</v>
          </cell>
          <cell r="G155" t="str">
            <v>Aff.diretto</v>
          </cell>
        </row>
        <row r="156">
          <cell r="B156" t="str">
            <v>X6E14CC24D</v>
          </cell>
          <cell r="C156" t="str">
            <v>SALVADOR</v>
          </cell>
          <cell r="E156">
            <v>4000</v>
          </cell>
          <cell r="G156" t="str">
            <v>Aff.diretto</v>
          </cell>
        </row>
        <row r="157">
          <cell r="B157" t="str">
            <v>X4614CC24E</v>
          </cell>
          <cell r="C157" t="str">
            <v>AUREA</v>
          </cell>
          <cell r="E157">
            <v>2500</v>
          </cell>
          <cell r="G157" t="str">
            <v>Aff.diretto</v>
          </cell>
        </row>
        <row r="158">
          <cell r="B158" t="str">
            <v>X1E14CC24F</v>
          </cell>
          <cell r="C158" t="str">
            <v>COPY ART</v>
          </cell>
          <cell r="E158">
            <v>82</v>
          </cell>
          <cell r="G158" t="str">
            <v>Aff.diretto</v>
          </cell>
        </row>
        <row r="159">
          <cell r="B159" t="str">
            <v>XF114CC250</v>
          </cell>
          <cell r="C159" t="str">
            <v>CENTRO COMPRESSORI SRL</v>
          </cell>
          <cell r="E159">
            <v>391.45</v>
          </cell>
          <cell r="G159" t="str">
            <v>Aff.diretto</v>
          </cell>
        </row>
        <row r="160">
          <cell r="B160" t="str">
            <v>XC914CC251</v>
          </cell>
          <cell r="C160" t="str">
            <v>NUOVA TECNO GEST</v>
          </cell>
          <cell r="E160">
            <v>1290</v>
          </cell>
          <cell r="G160" t="str">
            <v>Aff.diretto</v>
          </cell>
        </row>
        <row r="161">
          <cell r="B161" t="str">
            <v>XA114CC252</v>
          </cell>
          <cell r="C161" t="str">
            <v xml:space="preserve">FRANZEN </v>
          </cell>
          <cell r="E161">
            <v>40.950000000000003</v>
          </cell>
          <cell r="G161" t="str">
            <v>Aff.diretto</v>
          </cell>
        </row>
        <row r="162">
          <cell r="B162" t="str">
            <v>X7914CC253</v>
          </cell>
          <cell r="C162" t="str">
            <v xml:space="preserve">ANTHEA </v>
          </cell>
          <cell r="E162">
            <v>3600</v>
          </cell>
          <cell r="G162" t="str">
            <v>Aff.diretto</v>
          </cell>
        </row>
        <row r="163">
          <cell r="B163" t="str">
            <v>X5114CC254</v>
          </cell>
          <cell r="C163" t="str">
            <v>FAETI SRL</v>
          </cell>
          <cell r="E163">
            <v>700</v>
          </cell>
          <cell r="G163" t="str">
            <v>Aff.diretto</v>
          </cell>
        </row>
        <row r="164">
          <cell r="B164" t="str">
            <v>X2914CC255</v>
          </cell>
          <cell r="C164" t="str">
            <v>WELNA snc</v>
          </cell>
          <cell r="E164">
            <v>36000</v>
          </cell>
          <cell r="G164" t="str">
            <v>Aff.diretto</v>
          </cell>
        </row>
        <row r="165">
          <cell r="B165" t="str">
            <v>X0114CC256</v>
          </cell>
          <cell r="C165" t="str">
            <v>JCOPLASTIC SPA</v>
          </cell>
          <cell r="E165">
            <v>25692</v>
          </cell>
          <cell r="G165" t="str">
            <v>procedura negoziata</v>
          </cell>
        </row>
        <row r="166">
          <cell r="B166" t="str">
            <v>XD414CC257</v>
          </cell>
          <cell r="C166" t="str">
            <v>DNV</v>
          </cell>
          <cell r="E166">
            <v>12000</v>
          </cell>
          <cell r="G166" t="str">
            <v>Aff.diretto</v>
          </cell>
        </row>
        <row r="167">
          <cell r="B167" t="str">
            <v>XAC14CC258</v>
          </cell>
          <cell r="C167" t="str">
            <v>TS GENERAL SERVICE</v>
          </cell>
          <cell r="E167">
            <v>20288.95</v>
          </cell>
          <cell r="G167" t="str">
            <v>Aff.diretto</v>
          </cell>
        </row>
        <row r="168">
          <cell r="B168" t="str">
            <v>X8414CC259</v>
          </cell>
          <cell r="C168" t="str">
            <v>OFFICINE FIANDRI</v>
          </cell>
          <cell r="E168">
            <v>1585.5</v>
          </cell>
          <cell r="G168" t="str">
            <v>Aff.diretto</v>
          </cell>
        </row>
        <row r="169">
          <cell r="B169" t="str">
            <v>X5C14CC25A</v>
          </cell>
          <cell r="C169" t="str">
            <v>VIVAI TOFFOLI</v>
          </cell>
          <cell r="E169">
            <v>2755</v>
          </cell>
          <cell r="G169" t="str">
            <v>Aff.diretto</v>
          </cell>
        </row>
        <row r="170">
          <cell r="B170" t="str">
            <v>X3414CC25B</v>
          </cell>
          <cell r="C170" t="str">
            <v xml:space="preserve"> COOP NONCELLO</v>
          </cell>
          <cell r="E170">
            <v>2100</v>
          </cell>
          <cell r="G170" t="str">
            <v>Aff.diretto</v>
          </cell>
        </row>
        <row r="171">
          <cell r="B171" t="str">
            <v>X73159944C</v>
          </cell>
          <cell r="C171" t="str">
            <v>ASE srl</v>
          </cell>
          <cell r="E171">
            <v>2714</v>
          </cell>
          <cell r="G171" t="str">
            <v>Aff.diretto</v>
          </cell>
        </row>
        <row r="172">
          <cell r="B172" t="str">
            <v>X4B159944D</v>
          </cell>
          <cell r="C172" t="str">
            <v>BISCONTIN FABRIZIO</v>
          </cell>
          <cell r="E172">
            <v>500</v>
          </cell>
          <cell r="G172" t="str">
            <v>Aff.diretto</v>
          </cell>
        </row>
        <row r="173">
          <cell r="B173" t="str">
            <v>X23159944E</v>
          </cell>
          <cell r="C173" t="str">
            <v>ISPEF</v>
          </cell>
          <cell r="E173">
            <v>1000</v>
          </cell>
          <cell r="G173" t="str">
            <v>Aff.diretto</v>
          </cell>
        </row>
        <row r="174">
          <cell r="B174" t="str">
            <v>XF6159944F</v>
          </cell>
          <cell r="C174" t="str">
            <v>GEONOVA</v>
          </cell>
          <cell r="E174">
            <v>5380</v>
          </cell>
          <cell r="G174" t="str">
            <v>Aff.diretto</v>
          </cell>
        </row>
        <row r="175">
          <cell r="B175" t="str">
            <v>XCE1599450</v>
          </cell>
          <cell r="C175" t="str">
            <v>WELNA snc</v>
          </cell>
          <cell r="E175">
            <v>36000</v>
          </cell>
          <cell r="G175" t="str">
            <v>Aff.diretto</v>
          </cell>
        </row>
        <row r="176">
          <cell r="B176" t="str">
            <v>XA61599451</v>
          </cell>
          <cell r="C176" t="str">
            <v>VIVAI TOFFOLI</v>
          </cell>
          <cell r="E176">
            <v>1615</v>
          </cell>
          <cell r="G176" t="str">
            <v>Aff.diretto</v>
          </cell>
        </row>
        <row r="177">
          <cell r="B177" t="str">
            <v>X7E1599452</v>
          </cell>
          <cell r="C177" t="str">
            <v>LEOCHIMICA</v>
          </cell>
          <cell r="E177">
            <v>307</v>
          </cell>
          <cell r="G177" t="str">
            <v>Aff.diretto</v>
          </cell>
        </row>
        <row r="178">
          <cell r="B178" t="str">
            <v>X561599453</v>
          </cell>
          <cell r="C178" t="str">
            <v>CRM snc</v>
          </cell>
          <cell r="E178">
            <v>350</v>
          </cell>
          <cell r="G178" t="str">
            <v>Aff.diretto</v>
          </cell>
        </row>
        <row r="179">
          <cell r="B179" t="str">
            <v>X2E1599454</v>
          </cell>
          <cell r="C179" t="str">
            <v>AGRI RAVAGNOLO</v>
          </cell>
          <cell r="E179">
            <v>521.73</v>
          </cell>
          <cell r="G179" t="str">
            <v>Aff.diretto</v>
          </cell>
        </row>
        <row r="180">
          <cell r="B180" t="str">
            <v>X061599455</v>
          </cell>
          <cell r="C180" t="str">
            <v>G2 SERVICE SRL</v>
          </cell>
          <cell r="E180">
            <v>6821.13</v>
          </cell>
          <cell r="G180" t="str">
            <v>Aff.diretto</v>
          </cell>
        </row>
        <row r="181">
          <cell r="B181" t="str">
            <v>XD91599456</v>
          </cell>
          <cell r="C181" t="str">
            <v>L'IRRIGAZIONE</v>
          </cell>
          <cell r="E181">
            <v>7000</v>
          </cell>
          <cell r="G181" t="str">
            <v>Aff.diretto</v>
          </cell>
        </row>
        <row r="182">
          <cell r="B182" t="str">
            <v>XB11599457</v>
          </cell>
          <cell r="C182" t="str">
            <v>FABRICI</v>
          </cell>
          <cell r="E182">
            <v>5000</v>
          </cell>
          <cell r="G182" t="str">
            <v>Aff.diretto</v>
          </cell>
        </row>
        <row r="183">
          <cell r="B183" t="str">
            <v>X891599458</v>
          </cell>
          <cell r="C183" t="str">
            <v>TIPOGRAFIA SARTOR</v>
          </cell>
          <cell r="E183">
            <v>820</v>
          </cell>
          <cell r="G183" t="str">
            <v>Aff.diretto</v>
          </cell>
        </row>
        <row r="184">
          <cell r="B184" t="str">
            <v>X611599459</v>
          </cell>
          <cell r="C184" t="str">
            <v>OPERA SACRA FAMIGLIA</v>
          </cell>
          <cell r="E184">
            <v>400</v>
          </cell>
          <cell r="G184" t="str">
            <v>Aff.diretto</v>
          </cell>
        </row>
        <row r="185">
          <cell r="B185" t="str">
            <v>X39159945A</v>
          </cell>
          <cell r="C185" t="str">
            <v>LADURNER</v>
          </cell>
          <cell r="E185">
            <v>700</v>
          </cell>
          <cell r="G185" t="str">
            <v>Aff.diretto</v>
          </cell>
        </row>
        <row r="186">
          <cell r="B186" t="str">
            <v>X11159945B</v>
          </cell>
          <cell r="C186" t="str">
            <v>VILLAGGIO DEL FANCIULLO</v>
          </cell>
          <cell r="E186">
            <v>474</v>
          </cell>
          <cell r="G186" t="str">
            <v>Aff.diretto</v>
          </cell>
        </row>
        <row r="187">
          <cell r="B187" t="str">
            <v>XE4159945C</v>
          </cell>
          <cell r="C187" t="str">
            <v>ENAIP</v>
          </cell>
          <cell r="E187">
            <v>120</v>
          </cell>
          <cell r="G187" t="str">
            <v>Aff.diretto</v>
          </cell>
        </row>
        <row r="188">
          <cell r="B188" t="str">
            <v>XBC159945D</v>
          </cell>
          <cell r="C188" t="str">
            <v>AGRI RAVAGNOLO</v>
          </cell>
          <cell r="E188">
            <v>767.1</v>
          </cell>
          <cell r="G188" t="str">
            <v>Aff.diretto</v>
          </cell>
        </row>
        <row r="189">
          <cell r="B189" t="str">
            <v>X94159945E</v>
          </cell>
          <cell r="C189" t="str">
            <v>DIG</v>
          </cell>
          <cell r="E189">
            <v>1464</v>
          </cell>
          <cell r="G189" t="str">
            <v>Aff.diretto</v>
          </cell>
        </row>
        <row r="190">
          <cell r="B190" t="str">
            <v>X6C159945F</v>
          </cell>
          <cell r="C190" t="str">
            <v>ADROMA-NEXIVE</v>
          </cell>
          <cell r="E190">
            <v>190</v>
          </cell>
          <cell r="G190" t="str">
            <v>Aff.diretto</v>
          </cell>
        </row>
        <row r="191">
          <cell r="B191" t="str">
            <v>X441599460</v>
          </cell>
          <cell r="C191" t="str">
            <v>ROMAR snc</v>
          </cell>
          <cell r="E191">
            <v>8400</v>
          </cell>
          <cell r="G191" t="str">
            <v>Aff.diretto</v>
          </cell>
        </row>
        <row r="192">
          <cell r="B192" t="str">
            <v>X1C1599461</v>
          </cell>
          <cell r="C192" t="str">
            <v>GRAFICHE SCARPIS</v>
          </cell>
          <cell r="E192">
            <v>510</v>
          </cell>
          <cell r="G192" t="str">
            <v>procedura negoziata</v>
          </cell>
        </row>
        <row r="193">
          <cell r="B193" t="str">
            <v>XEF1599462</v>
          </cell>
          <cell r="C193" t="str">
            <v>LEOCHIMICA</v>
          </cell>
          <cell r="E193">
            <v>940</v>
          </cell>
          <cell r="G193" t="str">
            <v>Aff.diretto</v>
          </cell>
        </row>
        <row r="194">
          <cell r="B194" t="str">
            <v>XC71599463</v>
          </cell>
          <cell r="C194" t="str">
            <v>FRIULANA COSTRUZIONI</v>
          </cell>
          <cell r="E194">
            <v>2500</v>
          </cell>
          <cell r="G194" t="str">
            <v>Aff.diretto</v>
          </cell>
        </row>
        <row r="195">
          <cell r="B195" t="str">
            <v>X9F1599464</v>
          </cell>
          <cell r="C195" t="str">
            <v>BISCONTIN  MARCON SNC</v>
          </cell>
          <cell r="E195">
            <v>200</v>
          </cell>
          <cell r="G195" t="str">
            <v>Aff.diretto</v>
          </cell>
        </row>
        <row r="196">
          <cell r="B196" t="str">
            <v>X771599465</v>
          </cell>
          <cell r="C196" t="str">
            <v>VIVAI TOFFOLI</v>
          </cell>
          <cell r="E196">
            <v>3000</v>
          </cell>
          <cell r="G196" t="str">
            <v>Aff.diretto</v>
          </cell>
        </row>
        <row r="197">
          <cell r="B197" t="str">
            <v>X4F1599466</v>
          </cell>
          <cell r="C197" t="str">
            <v>CORISAC</v>
          </cell>
          <cell r="E197">
            <v>160</v>
          </cell>
          <cell r="G197" t="str">
            <v>Aff.diretto</v>
          </cell>
        </row>
        <row r="198">
          <cell r="B198" t="str">
            <v>X271599467</v>
          </cell>
          <cell r="C198" t="str">
            <v>FANTAMBIENTE</v>
          </cell>
          <cell r="E198">
            <v>3260</v>
          </cell>
          <cell r="G198" t="str">
            <v>Aff.diretto</v>
          </cell>
        </row>
        <row r="199">
          <cell r="B199" t="str">
            <v xml:space="preserve">  XFA1599468  </v>
          </cell>
          <cell r="C199" t="str">
            <v>WELNA snc</v>
          </cell>
          <cell r="E199">
            <v>36000</v>
          </cell>
          <cell r="G199" t="str">
            <v>Aff.diretto</v>
          </cell>
        </row>
        <row r="200">
          <cell r="B200" t="str">
            <v xml:space="preserve"> XD21599469 </v>
          </cell>
          <cell r="C200" t="str">
            <v>ALTUR SPA</v>
          </cell>
          <cell r="E200">
            <v>3000</v>
          </cell>
          <cell r="G200" t="str">
            <v>Aff.diretto</v>
          </cell>
        </row>
        <row r="201">
          <cell r="B201" t="str">
            <v>XAA159946A</v>
          </cell>
          <cell r="C201" t="str">
            <v>SME</v>
          </cell>
          <cell r="E201">
            <v>1000</v>
          </cell>
          <cell r="G201" t="str">
            <v>Aff.diretto</v>
          </cell>
        </row>
        <row r="202">
          <cell r="B202" t="str">
            <v xml:space="preserve">X82159946B </v>
          </cell>
          <cell r="C202" t="str">
            <v>FRIULELETTRA</v>
          </cell>
          <cell r="E202">
            <v>5750</v>
          </cell>
          <cell r="G202" t="str">
            <v>Aff.diretto</v>
          </cell>
        </row>
        <row r="203">
          <cell r="B203" t="str">
            <v xml:space="preserve"> X5A159946C </v>
          </cell>
          <cell r="C203" t="str">
            <v>MUZZIN</v>
          </cell>
          <cell r="E203">
            <v>30000</v>
          </cell>
          <cell r="G203" t="str">
            <v>Aff.diretto</v>
          </cell>
        </row>
        <row r="204">
          <cell r="B204" t="str">
            <v xml:space="preserve">X32159946D </v>
          </cell>
          <cell r="C204" t="str">
            <v>PUNTO CONTABILE</v>
          </cell>
          <cell r="E204">
            <v>325.08999999999997</v>
          </cell>
          <cell r="G204" t="str">
            <v>Aff.diretto</v>
          </cell>
        </row>
        <row r="205">
          <cell r="B205" t="str">
            <v xml:space="preserve"> X0A159946E  </v>
          </cell>
          <cell r="C205" t="str">
            <v>UNINDUSTRIA</v>
          </cell>
          <cell r="E205">
            <v>1100</v>
          </cell>
          <cell r="G205" t="str">
            <v>Aff.diretto</v>
          </cell>
        </row>
        <row r="206">
          <cell r="B206" t="str">
            <v xml:space="preserve">XDD159946F  </v>
          </cell>
          <cell r="C206" t="str">
            <v>UNIPART</v>
          </cell>
          <cell r="E206">
            <v>2206.84</v>
          </cell>
          <cell r="G206" t="str">
            <v>Aff.diretto</v>
          </cell>
        </row>
        <row r="207">
          <cell r="B207" t="str">
            <v xml:space="preserve">XB51599470 </v>
          </cell>
          <cell r="C207" t="str">
            <v>SNUA</v>
          </cell>
          <cell r="E207">
            <v>2500</v>
          </cell>
          <cell r="G207" t="str">
            <v>Aff.diretto</v>
          </cell>
        </row>
        <row r="208">
          <cell r="B208" t="str">
            <v>XBD1599471</v>
          </cell>
          <cell r="C208" t="str">
            <v>De Luca Servizi Ambiente</v>
          </cell>
          <cell r="E208">
            <v>1500</v>
          </cell>
          <cell r="G208" t="str">
            <v>Aff.diretto</v>
          </cell>
        </row>
        <row r="209">
          <cell r="B209" t="str">
            <v>X651599472</v>
          </cell>
          <cell r="C209" t="str">
            <v>KARPOS</v>
          </cell>
          <cell r="E209">
            <v>688</v>
          </cell>
          <cell r="G209" t="str">
            <v>Aff.diretto</v>
          </cell>
        </row>
        <row r="210">
          <cell r="B210" t="str">
            <v>X3D1599473</v>
          </cell>
          <cell r="C210" t="str">
            <v>Farid</v>
          </cell>
          <cell r="E210">
            <v>2076.25</v>
          </cell>
          <cell r="G210" t="str">
            <v>Aff.diretto</v>
          </cell>
        </row>
        <row r="211">
          <cell r="B211" t="str">
            <v>X151599474</v>
          </cell>
          <cell r="C211" t="str">
            <v>ASE srl</v>
          </cell>
          <cell r="E211">
            <v>185</v>
          </cell>
          <cell r="G211" t="str">
            <v>Aff.diretto</v>
          </cell>
        </row>
        <row r="212">
          <cell r="B212" t="str">
            <v>XE81599475</v>
          </cell>
          <cell r="C212" t="str">
            <v>DIG di Valvassori</v>
          </cell>
          <cell r="E212">
            <v>598.5</v>
          </cell>
          <cell r="G212" t="str">
            <v>Aff.diretto</v>
          </cell>
        </row>
        <row r="213">
          <cell r="B213" t="str">
            <v>XC01599476</v>
          </cell>
          <cell r="C213" t="str">
            <v>Beccaro</v>
          </cell>
          <cell r="E213">
            <v>667.3</v>
          </cell>
          <cell r="G213" t="str">
            <v>Aff.diretto</v>
          </cell>
        </row>
        <row r="214">
          <cell r="B214" t="str">
            <v>X981599477</v>
          </cell>
          <cell r="C214" t="str">
            <v>Polesel</v>
          </cell>
          <cell r="E214">
            <v>1000</v>
          </cell>
          <cell r="G214" t="str">
            <v>Aff.diretto</v>
          </cell>
        </row>
        <row r="215">
          <cell r="B215" t="str">
            <v>X701599478</v>
          </cell>
          <cell r="C215" t="str">
            <v>Friul Julia appalti</v>
          </cell>
          <cell r="E215">
            <v>4700</v>
          </cell>
          <cell r="G215" t="str">
            <v>Aff.diretto</v>
          </cell>
        </row>
        <row r="216">
          <cell r="B216" t="str">
            <v>X481599479</v>
          </cell>
          <cell r="C216" t="str">
            <v>Cefap fvg</v>
          </cell>
          <cell r="E216">
            <v>300</v>
          </cell>
          <cell r="G216" t="str">
            <v>Aff.diretto</v>
          </cell>
        </row>
        <row r="217">
          <cell r="B217" t="str">
            <v>X20159947A</v>
          </cell>
          <cell r="C217" t="str">
            <v>Fondazione Opera Sacra Famiglia</v>
          </cell>
          <cell r="E217">
            <v>680</v>
          </cell>
          <cell r="G217" t="str">
            <v>procedura negoziata</v>
          </cell>
        </row>
        <row r="218">
          <cell r="B218" t="str">
            <v>XF3159947B</v>
          </cell>
          <cell r="C218" t="str">
            <v>WELNA snc</v>
          </cell>
          <cell r="E218">
            <v>36000</v>
          </cell>
          <cell r="G218" t="str">
            <v>Aff.diretto</v>
          </cell>
        </row>
        <row r="219">
          <cell r="B219" t="str">
            <v>XCB159947C</v>
          </cell>
          <cell r="C219" t="str">
            <v>TIME SOLUTION SRL</v>
          </cell>
          <cell r="E219">
            <v>864</v>
          </cell>
          <cell r="G219" t="str">
            <v>Aff.diretto</v>
          </cell>
        </row>
        <row r="220">
          <cell r="B220" t="str">
            <v>XA3159947D</v>
          </cell>
          <cell r="C220" t="str">
            <v>Professionisti (14)</v>
          </cell>
          <cell r="E220">
            <v>21153.439999999999</v>
          </cell>
          <cell r="G220" t="str">
            <v>procedura negoziata</v>
          </cell>
        </row>
        <row r="221">
          <cell r="B221" t="str">
            <v>XF316AE047</v>
          </cell>
          <cell r="C221" t="str">
            <v>IMBALSTUDI</v>
          </cell>
          <cell r="E221">
            <v>5610</v>
          </cell>
          <cell r="G221" t="str">
            <v>procedura negoziata</v>
          </cell>
        </row>
        <row r="222">
          <cell r="B222" t="str">
            <v>XCB16AE048</v>
          </cell>
          <cell r="C222" t="str">
            <v>MANZONI</v>
          </cell>
          <cell r="E222">
            <v>5800</v>
          </cell>
          <cell r="G222" t="str">
            <v>Aff.diretto</v>
          </cell>
        </row>
        <row r="223">
          <cell r="B223" t="str">
            <v>XA316AE049</v>
          </cell>
          <cell r="C223" t="str">
            <v>farid</v>
          </cell>
          <cell r="E223">
            <v>1766.75</v>
          </cell>
          <cell r="G223" t="str">
            <v>Aff.diretto</v>
          </cell>
        </row>
        <row r="224">
          <cell r="B224" t="str">
            <v>X7B16AE04A</v>
          </cell>
          <cell r="C224" t="str">
            <v>SERYMARK</v>
          </cell>
          <cell r="E224">
            <v>102.64</v>
          </cell>
          <cell r="G224" t="str">
            <v>Aff.diretto</v>
          </cell>
        </row>
        <row r="225">
          <cell r="B225" t="str">
            <v>X5316AE04B</v>
          </cell>
          <cell r="C225" t="str">
            <v>ROMAR snc</v>
          </cell>
          <cell r="E225">
            <v>1450</v>
          </cell>
          <cell r="G225" t="str">
            <v>Aff.diretto</v>
          </cell>
        </row>
        <row r="226">
          <cell r="B226" t="str">
            <v>X2B16AE04C</v>
          </cell>
          <cell r="C226" t="str">
            <v xml:space="preserve">ANTHEA </v>
          </cell>
          <cell r="E226">
            <v>8700</v>
          </cell>
          <cell r="G226" t="str">
            <v>Aff.diretto</v>
          </cell>
        </row>
        <row r="227">
          <cell r="B227" t="str">
            <v>X0316AE04D</v>
          </cell>
          <cell r="C227" t="str">
            <v>ADROMA-NEXIVE</v>
          </cell>
          <cell r="E227">
            <v>973</v>
          </cell>
          <cell r="G227" t="str">
            <v>Aff.diretto</v>
          </cell>
        </row>
        <row r="228">
          <cell r="B228" t="str">
            <v>XD616AE04E</v>
          </cell>
          <cell r="C228" t="str">
            <v>GRAFICHE SCARPIS</v>
          </cell>
          <cell r="E228">
            <v>2511</v>
          </cell>
          <cell r="G228" t="str">
            <v>procedura negoziata</v>
          </cell>
        </row>
        <row r="229">
          <cell r="B229" t="str">
            <v>XAE16AE04F</v>
          </cell>
          <cell r="C229" t="str">
            <v>BEASS</v>
          </cell>
          <cell r="E229">
            <v>1070</v>
          </cell>
          <cell r="G229" t="str">
            <v>procedura negoziata</v>
          </cell>
        </row>
        <row r="230">
          <cell r="B230" t="str">
            <v>X8616AE050</v>
          </cell>
          <cell r="C230" t="str">
            <v>BURIMEC</v>
          </cell>
          <cell r="E230">
            <v>1020</v>
          </cell>
          <cell r="G230" t="str">
            <v>diretto</v>
          </cell>
        </row>
        <row r="231">
          <cell r="B231" t="str">
            <v>X5E16AE051</v>
          </cell>
          <cell r="C231" t="str">
            <v>GERMATRUCK SERVICE SRL</v>
          </cell>
          <cell r="E231">
            <v>195.9</v>
          </cell>
          <cell r="G231" t="str">
            <v>Aff.diretto</v>
          </cell>
        </row>
        <row r="232">
          <cell r="B232" t="str">
            <v>X3616AE052</v>
          </cell>
          <cell r="C232" t="str">
            <v>L&amp;L srl</v>
          </cell>
          <cell r="E232">
            <v>3663.9</v>
          </cell>
          <cell r="G232" t="str">
            <v>Aff.diretto</v>
          </cell>
        </row>
        <row r="233">
          <cell r="B233" t="str">
            <v>X0E16AE053</v>
          </cell>
          <cell r="C233" t="str">
            <v>BIOFLOR SNC</v>
          </cell>
          <cell r="E233">
            <v>1000</v>
          </cell>
          <cell r="G233" t="str">
            <v>Aff.diretto</v>
          </cell>
        </row>
        <row r="234">
          <cell r="B234" t="str">
            <v>XE116AE054</v>
          </cell>
          <cell r="C234" t="str">
            <v>ELETTROSOFT SRL</v>
          </cell>
          <cell r="E234">
            <v>1800</v>
          </cell>
          <cell r="G234" t="str">
            <v>Aff.diretto</v>
          </cell>
        </row>
        <row r="235">
          <cell r="B235" t="str">
            <v>XB916AE055</v>
          </cell>
          <cell r="C235" t="str">
            <v>MIOR SRL</v>
          </cell>
          <cell r="E235">
            <v>536.1</v>
          </cell>
          <cell r="G235" t="str">
            <v>Aff.diretto</v>
          </cell>
        </row>
        <row r="236">
          <cell r="B236" t="str">
            <v>X9116AE056</v>
          </cell>
          <cell r="C236" t="str">
            <v>DIG di Valvassori</v>
          </cell>
          <cell r="E236">
            <v>3087.43</v>
          </cell>
          <cell r="G236" t="str">
            <v>Aff.diretto</v>
          </cell>
        </row>
        <row r="237">
          <cell r="B237" t="str">
            <v>X6916AE057</v>
          </cell>
          <cell r="C237" t="str">
            <v>TIME SOLUTION SRL</v>
          </cell>
          <cell r="E237">
            <v>643.79999999999995</v>
          </cell>
          <cell r="G237" t="str">
            <v>Aff.diretto</v>
          </cell>
        </row>
        <row r="238">
          <cell r="B238" t="str">
            <v>X4116AE058</v>
          </cell>
          <cell r="C238" t="str">
            <v>AZIENDA AGR. LA CAMPANELLA</v>
          </cell>
          <cell r="E238">
            <v>3400</v>
          </cell>
          <cell r="G238" t="str">
            <v>Aff.diretto</v>
          </cell>
        </row>
        <row r="239">
          <cell r="B239" t="str">
            <v>X1916AE059</v>
          </cell>
          <cell r="C239" t="str">
            <v>VIRIDIS</v>
          </cell>
          <cell r="E239">
            <v>680</v>
          </cell>
          <cell r="G239" t="str">
            <v>Aff.diretto</v>
          </cell>
        </row>
        <row r="240">
          <cell r="B240" t="str">
            <v>XEC16AE05A</v>
          </cell>
          <cell r="C240" t="str">
            <v>WELNA snc</v>
          </cell>
          <cell r="E240">
            <v>36000</v>
          </cell>
          <cell r="G240" t="str">
            <v>Aff.diretto</v>
          </cell>
        </row>
        <row r="241">
          <cell r="B241" t="str">
            <v>XC416AE05B</v>
          </cell>
          <cell r="C241" t="str">
            <v>TVM SRL</v>
          </cell>
          <cell r="E241">
            <v>5000</v>
          </cell>
          <cell r="G241" t="str">
            <v>Aff.diretto</v>
          </cell>
        </row>
        <row r="242">
          <cell r="B242" t="str">
            <v>X9C16AE05C</v>
          </cell>
          <cell r="C242" t="str">
            <v>JULIA GAS SRL</v>
          </cell>
          <cell r="E242">
            <v>249.06</v>
          </cell>
          <cell r="G242" t="str">
            <v>Aff.diretto</v>
          </cell>
        </row>
        <row r="243">
          <cell r="B243" t="str">
            <v>X7416AE05D</v>
          </cell>
          <cell r="C243" t="str">
            <v>LADYPLASTIK</v>
          </cell>
          <cell r="E243">
            <v>5115</v>
          </cell>
          <cell r="G243" t="str">
            <v>procedura negoziata</v>
          </cell>
        </row>
        <row r="244">
          <cell r="B244" t="str">
            <v>X4C16AE05E</v>
          </cell>
          <cell r="C244" t="str">
            <v>VIVAI TOFFOLI</v>
          </cell>
          <cell r="E244">
            <v>18000</v>
          </cell>
          <cell r="G244" t="str">
            <v>procedura negoziata</v>
          </cell>
        </row>
        <row r="245">
          <cell r="B245" t="str">
            <v>X2416AE05F</v>
          </cell>
          <cell r="C245" t="str">
            <v>GAIA ENGINERING</v>
          </cell>
          <cell r="E245">
            <v>4100</v>
          </cell>
          <cell r="G245" t="str">
            <v>Aff.diretto</v>
          </cell>
        </row>
        <row r="246">
          <cell r="B246" t="str">
            <v>XF716AE060</v>
          </cell>
          <cell r="C246" t="str">
            <v>TS GENERAL SERVICE</v>
          </cell>
          <cell r="E246">
            <v>10000</v>
          </cell>
          <cell r="G246" t="str">
            <v>Aff.diretto</v>
          </cell>
        </row>
        <row r="247">
          <cell r="B247" t="str">
            <v>XCF16AE061</v>
          </cell>
          <cell r="C247" t="str">
            <v>GERMATRUCK SERVICE SRL</v>
          </cell>
          <cell r="E247">
            <v>500</v>
          </cell>
          <cell r="G247" t="str">
            <v>Aff.diretto</v>
          </cell>
        </row>
        <row r="248">
          <cell r="B248" t="str">
            <v>XA716AE062</v>
          </cell>
          <cell r="C248" t="str">
            <v>CRM</v>
          </cell>
          <cell r="E248">
            <v>287</v>
          </cell>
          <cell r="G248" t="str">
            <v>Aff.diretto</v>
          </cell>
        </row>
        <row r="249">
          <cell r="B249" t="str">
            <v>X7F16AE063</v>
          </cell>
          <cell r="C249" t="str">
            <v xml:space="preserve">MANZONI &amp; c. spa </v>
          </cell>
          <cell r="E249">
            <v>1130.04</v>
          </cell>
          <cell r="G249" t="str">
            <v>Aff.diretto</v>
          </cell>
        </row>
        <row r="250">
          <cell r="B250" t="str">
            <v>X5716AE064</v>
          </cell>
          <cell r="C250" t="str">
            <v>KUEN -FALCA/ENGYCALOR</v>
          </cell>
          <cell r="E250">
            <v>4375</v>
          </cell>
          <cell r="G250" t="str">
            <v>Aff.diretto</v>
          </cell>
        </row>
        <row r="251">
          <cell r="B251" t="str">
            <v>X2F16AE065</v>
          </cell>
          <cell r="C251" t="str">
            <v>ANTONIOLLI SRL</v>
          </cell>
          <cell r="E251">
            <v>7000</v>
          </cell>
          <cell r="G251" t="str">
            <v>Aff.diretto</v>
          </cell>
        </row>
        <row r="252">
          <cell r="B252" t="str">
            <v>X0716AE066</v>
          </cell>
          <cell r="C252" t="str">
            <v>ASE srl</v>
          </cell>
          <cell r="E252">
            <v>78</v>
          </cell>
          <cell r="G252" t="str">
            <v>Aff.diretto</v>
          </cell>
        </row>
        <row r="253">
          <cell r="B253" t="str">
            <v>XDA16AE067</v>
          </cell>
          <cell r="C253" t="str">
            <v>BISCONTIN FABRIZIO</v>
          </cell>
          <cell r="E253">
            <v>413.76</v>
          </cell>
          <cell r="G253" t="str">
            <v>Aff.diretto</v>
          </cell>
        </row>
        <row r="254">
          <cell r="B254" t="str">
            <v>XB216AE068</v>
          </cell>
          <cell r="C254" t="str">
            <v>TECNO DIESEL SNC</v>
          </cell>
          <cell r="E254">
            <v>3502.57</v>
          </cell>
          <cell r="G254" t="str">
            <v>Aff.diretto</v>
          </cell>
        </row>
        <row r="255">
          <cell r="B255" t="str">
            <v>X8A16AE069</v>
          </cell>
          <cell r="C255" t="str">
            <v>CRM</v>
          </cell>
          <cell r="E255">
            <v>118</v>
          </cell>
          <cell r="G255" t="str">
            <v>Aff.diretto</v>
          </cell>
        </row>
        <row r="256">
          <cell r="B256" t="str">
            <v>X6216AE06A</v>
          </cell>
          <cell r="C256" t="str">
            <v>Polesel</v>
          </cell>
          <cell r="G256" t="str">
            <v>Aff.diretto</v>
          </cell>
        </row>
        <row r="257">
          <cell r="B257" t="str">
            <v>X3A16AE06B</v>
          </cell>
          <cell r="C257" t="str">
            <v>SERYMARK</v>
          </cell>
          <cell r="E257">
            <v>300</v>
          </cell>
          <cell r="G257" t="str">
            <v>Aff.diretto</v>
          </cell>
        </row>
        <row r="258">
          <cell r="B258" t="str">
            <v>X1216AE06C</v>
          </cell>
          <cell r="C258" t="str">
            <v>centro gomme</v>
          </cell>
          <cell r="E258">
            <v>1156.8</v>
          </cell>
          <cell r="G258" t="str">
            <v>Aff.diretto</v>
          </cell>
        </row>
        <row r="259">
          <cell r="B259" t="str">
            <v>XE516AE06D</v>
          </cell>
          <cell r="C259" t="str">
            <v>MT ECOSERVICE SRL</v>
          </cell>
          <cell r="E259">
            <v>289.97000000000003</v>
          </cell>
          <cell r="G259" t="str">
            <v>Aff.diretto</v>
          </cell>
        </row>
        <row r="260">
          <cell r="B260" t="str">
            <v>XBD16AE06E</v>
          </cell>
          <cell r="C260" t="str">
            <v>MOZZON LUIGI</v>
          </cell>
          <cell r="E260">
            <v>1500</v>
          </cell>
          <cell r="G260" t="str">
            <v>Aff.diretto</v>
          </cell>
        </row>
        <row r="261">
          <cell r="B261" t="str">
            <v>X9516AE06F</v>
          </cell>
          <cell r="C261" t="str">
            <v xml:space="preserve">PIEMME </v>
          </cell>
          <cell r="E261">
            <v>250</v>
          </cell>
          <cell r="G261" t="str">
            <v>Aff.diretto</v>
          </cell>
        </row>
        <row r="262">
          <cell r="B262" t="str">
            <v>X6D16AE070</v>
          </cell>
          <cell r="C262" t="str">
            <v>PUBLISTAR</v>
          </cell>
          <cell r="E262">
            <v>250</v>
          </cell>
          <cell r="G262" t="str">
            <v>Aff.diretto</v>
          </cell>
        </row>
        <row r="263">
          <cell r="B263" t="str">
            <v>X1D16AE072</v>
          </cell>
          <cell r="C263" t="str">
            <v>ASE srl</v>
          </cell>
          <cell r="E263">
            <v>100</v>
          </cell>
          <cell r="G263" t="str">
            <v>Aff.diretto</v>
          </cell>
        </row>
        <row r="264">
          <cell r="B264" t="str">
            <v>X4516AE071</v>
          </cell>
          <cell r="C264" t="str">
            <v>IL GIARDINO</v>
          </cell>
          <cell r="E264">
            <v>300</v>
          </cell>
          <cell r="G264" t="str">
            <v>Aff.diretto</v>
          </cell>
        </row>
        <row r="265">
          <cell r="B265" t="str">
            <v>XF016AE073</v>
          </cell>
          <cell r="C265" t="str">
            <v>AON</v>
          </cell>
          <cell r="E265">
            <v>39900</v>
          </cell>
          <cell r="G265" t="str">
            <v>Aff.diretto</v>
          </cell>
        </row>
        <row r="266">
          <cell r="B266" t="str">
            <v>XC816AE074</v>
          </cell>
          <cell r="C266" t="str">
            <v>Tempoverde sas</v>
          </cell>
          <cell r="E266">
            <v>10000</v>
          </cell>
          <cell r="G266" t="str">
            <v>Aff.diretto</v>
          </cell>
        </row>
        <row r="267">
          <cell r="B267" t="str">
            <v>XA016AE075</v>
          </cell>
          <cell r="C267" t="str">
            <v>Centro compressori srl</v>
          </cell>
          <cell r="E267">
            <v>446.95</v>
          </cell>
          <cell r="G267" t="str">
            <v>Aff.diretto</v>
          </cell>
        </row>
        <row r="268">
          <cell r="B268" t="str">
            <v>X7816AE076</v>
          </cell>
          <cell r="C268" t="str">
            <v>GEMONA SAS</v>
          </cell>
          <cell r="E268">
            <v>257.89999999999998</v>
          </cell>
          <cell r="G268" t="str">
            <v>Aff.diretto</v>
          </cell>
        </row>
        <row r="269">
          <cell r="B269" t="str">
            <v>X5016AE077</v>
          </cell>
          <cell r="C269" t="str">
            <v>TECNODIESEL</v>
          </cell>
          <cell r="E269">
            <v>1244.9000000000001</v>
          </cell>
          <cell r="G269" t="str">
            <v>Aff.diretto</v>
          </cell>
        </row>
        <row r="270">
          <cell r="B270" t="str">
            <v>X2816AE078</v>
          </cell>
          <cell r="C270" t="str">
            <v>SECURITAS</v>
          </cell>
          <cell r="E270">
            <v>5500</v>
          </cell>
          <cell r="G270" t="str">
            <v>Aff.diretto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a2" displayName="Tabella2" ref="A1:M280" totalsRowShown="0" headerRowDxfId="105" dataDxfId="104" tableBorderDxfId="103" headerRowCellStyle="40% - Colore 1">
  <autoFilter ref="A1:M280" xr:uid="{00000000-0009-0000-0100-000002000000}"/>
  <tableColumns count="13">
    <tableColumn id="1" xr3:uid="{00000000-0010-0000-0000-000001000000}" name="DATA" dataDxfId="102"/>
    <tableColumn id="2" xr3:uid="{00000000-0010-0000-0000-000002000000}" name="CIG" dataDxfId="101">
      <calculatedColumnFormula>[1]Foglio3!B3</calculatedColumnFormula>
    </tableColumn>
    <tableColumn id="3" xr3:uid="{00000000-0010-0000-0000-000003000000}" name="SA" dataDxfId="100"/>
    <tableColumn id="4" xr3:uid="{00000000-0010-0000-0000-000004000000}" name="OGGETTO" dataDxfId="99"/>
    <tableColumn id="5" xr3:uid="{00000000-0010-0000-0000-000005000000}" name="PROCEDURA" dataDxfId="98">
      <calculatedColumnFormula>[1]Foglio3!G3</calculatedColumnFormula>
    </tableColumn>
    <tableColumn id="6" xr3:uid="{00000000-0010-0000-0000-000006000000}" name="INVITATI" dataDxfId="97">
      <calculatedColumnFormula>[1]Foglio3!C3</calculatedColumnFormula>
    </tableColumn>
    <tableColumn id="7" xr3:uid="{00000000-0010-0000-0000-000007000000}" name="OFFERENTI" dataDxfId="96">
      <calculatedColumnFormula>F2</calculatedColumnFormula>
    </tableColumn>
    <tableColumn id="8" xr3:uid="{00000000-0010-0000-0000-000008000000}" name="IMPORTO A B.A." dataDxfId="95" dataCellStyle="Valuta"/>
    <tableColumn id="9" xr3:uid="{00000000-0010-0000-0000-000009000000}" name="O.S. NON SOGGETTI A RIBASSO" dataDxfId="94" dataCellStyle="Valuta"/>
    <tableColumn id="10" xr3:uid="{00000000-0010-0000-0000-00000A000000}" name="IMPORTO AGGIUDICATO (lordo oneri di sicurezza/netto IVA)" dataDxfId="93" dataCellStyle="Valuta">
      <calculatedColumnFormula>[1]Foglio3!E3</calculatedColumnFormula>
    </tableColumn>
    <tableColumn id="11" xr3:uid="{00000000-0010-0000-0000-00000B000000}" name="AGGIUDICATARIO" dataDxfId="92">
      <calculatedColumnFormula>G2</calculatedColumnFormula>
    </tableColumn>
    <tableColumn id="12" xr3:uid="{00000000-0010-0000-0000-00000C000000}" name="TEMPO COMPLETAMENTO OOPP/S/F" dataDxfId="91"/>
    <tableColumn id="13" xr3:uid="{00000000-0010-0000-0000-00000D000000}" name="IMPORTO SOMME LIQUIDATE" dataDxfId="9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a1" displayName="Tabella1" ref="A1:M261" totalsRowShown="0" headerRowDxfId="89" headerRowBorderDxfId="88" tableBorderDxfId="87" totalsRowBorderDxfId="86">
  <autoFilter ref="A1:M261" xr:uid="{00000000-0009-0000-0100-000001000000}"/>
  <tableColumns count="13">
    <tableColumn id="1" xr3:uid="{00000000-0010-0000-0100-000001000000}" name="PROTOCOLLO" dataDxfId="85"/>
    <tableColumn id="2" xr3:uid="{00000000-0010-0000-0100-000002000000}" name="n° CIG" dataDxfId="84"/>
    <tableColumn id="3" xr3:uid="{00000000-0010-0000-0100-000003000000}" name="Nome ditta affidataria" dataDxfId="83"/>
    <tableColumn id="4" xr3:uid="{00000000-0010-0000-0100-000004000000}" name="P.iva" dataDxfId="82"/>
    <tableColumn id="5" xr3:uid="{00000000-0010-0000-0100-000005000000}" name="Importo a b.a." dataDxfId="81" dataCellStyle="Valuta"/>
    <tableColumn id="6" xr3:uid="{00000000-0010-0000-0100-000006000000}" name="Importo aggiudicato (lordo oneri sicurezza/netto IVA)" dataDxfId="80" dataCellStyle="Valuta"/>
    <tableColumn id="7" xr3:uid="{00000000-0010-0000-0100-000007000000}" name="O.S. non soggetti a ribasso" dataDxfId="79"/>
    <tableColumn id="8" xr3:uid="{00000000-0010-0000-0100-000008000000}" name="INVITATI" dataDxfId="78"/>
    <tableColumn id="9" xr3:uid="{00000000-0010-0000-0100-000009000000}" name="OFFERENTI" dataDxfId="77"/>
    <tableColumn id="10" xr3:uid="{00000000-0010-0000-0100-00000A000000}" name="Modalità di affidamento" dataDxfId="76"/>
    <tableColumn id="11" xr3:uid="{00000000-0010-0000-0100-00000B000000}" name="Data" dataDxfId="75"/>
    <tableColumn id="12" xr3:uid="{00000000-0010-0000-0100-00000C000000}" name="Oggetto" dataDxfId="74"/>
    <tableColumn id="13" xr3:uid="{00000000-0010-0000-0100-00000D000000}" name="Note" dataDxfId="7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BBE532-37B5-407B-A6CC-6DFBAC27B7CB}" name="Tabella14" displayName="Tabella14" ref="A1:M247" totalsRowShown="0" headerRowDxfId="72" headerRowBorderDxfId="71" tableBorderDxfId="70" totalsRowBorderDxfId="69">
  <autoFilter ref="A1:M247" xr:uid="{00000000-0009-0000-0100-000001000000}"/>
  <tableColumns count="13">
    <tableColumn id="1" xr3:uid="{1E7F94CD-B023-42C9-83AA-3D202E43945C}" name="PROTOCOLLO" dataDxfId="68"/>
    <tableColumn id="2" xr3:uid="{E921AACE-DF03-4FD5-966D-9D5C5D80E006}" name="n° CIG" dataDxfId="67"/>
    <tableColumn id="3" xr3:uid="{C4D8A22A-FF4A-496E-A04B-EBD7B462C7DB}" name="Nome ditta affidataria" dataDxfId="66"/>
    <tableColumn id="4" xr3:uid="{63960155-90FB-4672-B340-A3A6BFC02288}" name="P.iva" dataDxfId="65"/>
    <tableColumn id="5" xr3:uid="{064C3C47-A53D-4DA4-8CFA-9BBF90E0CE5B}" name="Importo a b.a." dataDxfId="64" dataCellStyle="Valuta"/>
    <tableColumn id="6" xr3:uid="{5DFF72FB-9F1F-45BD-A103-EFD8BF38DB07}" name="Importo aggiudicato (lordo oneri sicurezza/netto IVA)" dataDxfId="63" dataCellStyle="Valuta"/>
    <tableColumn id="7" xr3:uid="{3FA09354-77AD-4C66-9902-89730E0930CC}" name="O.S. non soggetti a ribasso" dataDxfId="62"/>
    <tableColumn id="8" xr3:uid="{8DBEC853-2809-4268-A7F0-E41853081E84}" name="INVITATI" dataDxfId="61"/>
    <tableColumn id="9" xr3:uid="{D612F3FD-F267-4B5A-9FED-C218D14B7FD8}" name="OFFERENTI" dataDxfId="60"/>
    <tableColumn id="10" xr3:uid="{8FB05E36-0A75-4D58-9596-B7A1B91AF42B}" name="Modalità di affidamento" dataDxfId="59"/>
    <tableColumn id="11" xr3:uid="{59923CBD-786C-48EC-99CC-CAC1BE5B5943}" name="Data" dataDxfId="58"/>
    <tableColumn id="12" xr3:uid="{88F40A2F-FFF0-4473-B5C8-851E9E31A9B2}" name="Oggetto" dataDxfId="57"/>
    <tableColumn id="13" xr3:uid="{C8A7ECC5-ED10-4299-9161-82C5438DD6FB}" name="Note" dataDxfId="5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AED7E8-9876-40DD-8061-1360F6019FFA}" name="Tabella145" displayName="Tabella145" ref="A1:M361" totalsRowShown="0" headerRowDxfId="55" headerRowBorderDxfId="54" tableBorderDxfId="53" totalsRowBorderDxfId="52">
  <autoFilter ref="A1:M361" xr:uid="{00000000-0009-0000-0100-000001000000}"/>
  <tableColumns count="13">
    <tableColumn id="1" xr3:uid="{28E610C5-824F-470D-86FA-591281BB0DD1}" name="PROTOCOLLO" dataDxfId="51"/>
    <tableColumn id="2" xr3:uid="{4835D929-E279-4A1B-A563-9824397AD175}" name="n° CIG" dataDxfId="50"/>
    <tableColumn id="3" xr3:uid="{8204A2EE-0727-4014-8A86-9BE66F5296D6}" name="Nome ditta affidataria" dataDxfId="49"/>
    <tableColumn id="4" xr3:uid="{B0BFB4F2-4A49-41F6-B70C-F0B0BA94570B}" name="P.iva" dataDxfId="48"/>
    <tableColumn id="5" xr3:uid="{47788E16-89C2-4EDD-86D5-DA9A19B0EBEB}" name="Importo a b.a." dataDxfId="47" dataCellStyle="Valuta"/>
    <tableColumn id="6" xr3:uid="{C90EC9B0-B5C6-4929-8118-017388CB41AA}" name="Importo aggiudicato (lordo oneri sicurezza/netto IVA)" dataDxfId="46" dataCellStyle="Valuta"/>
    <tableColumn id="7" xr3:uid="{39649973-78FF-49DA-8368-D8516FD663D1}" name="O.S. non soggetti a ribasso" dataDxfId="45"/>
    <tableColumn id="8" xr3:uid="{74FD4775-1441-45AA-A7B5-E9492E2DE886}" name="INVITATI" dataDxfId="44"/>
    <tableColumn id="9" xr3:uid="{BC15B0D4-DF82-4D90-8A5D-101E45F126B6}" name="OFFERENTI" dataDxfId="43"/>
    <tableColumn id="10" xr3:uid="{97A4E1E9-294E-4661-933F-268E4224A0ED}" name="Modalità di affidamento" dataDxfId="42"/>
    <tableColumn id="11" xr3:uid="{720CA041-EA7A-4AAB-AE61-1EF91C2ADB84}" name="Data" dataDxfId="41"/>
    <tableColumn id="12" xr3:uid="{50A7D743-2E56-4F19-A4BF-6F778636986E}" name="Oggetto" dataDxfId="40"/>
    <tableColumn id="13" xr3:uid="{0201CF1C-C5BC-4CF4-BF5C-4566F0AD099D}" name="Note" dataDxfId="3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0318294-4F7B-4F51-BC51-2CF514B3608C}" name="Tabella1456" displayName="Tabella1456" ref="A1:M437" totalsRowShown="0" headerRowDxfId="38" dataDxfId="36" headerRowBorderDxfId="37" tableBorderDxfId="35" totalsRowBorderDxfId="34">
  <autoFilter ref="A1:M437" xr:uid="{3C25AEEF-367E-4428-8D8A-B7531171404D}"/>
  <tableColumns count="13">
    <tableColumn id="1" xr3:uid="{5C994ECF-2488-4BB3-8C17-FC1417479C53}" name="PROTOCOLLO" dataDxfId="33"/>
    <tableColumn id="2" xr3:uid="{A0603D94-D1EC-4F50-B7B3-0E759BD29D11}" name="n° CIG" dataDxfId="32"/>
    <tableColumn id="3" xr3:uid="{18C063BB-CB06-4014-AB4C-B96675F67071}" name="Nome ditta affidataria" dataDxfId="31"/>
    <tableColumn id="4" xr3:uid="{9B1A8DF0-C5D2-480F-9966-B5FFE19C6C5F}" name="P.iva" dataDxfId="30"/>
    <tableColumn id="5" xr3:uid="{230A712F-5FF2-4A5B-9506-FBA42C21D646}" name="Importo a b.a." dataDxfId="29" dataCellStyle="Valuta"/>
    <tableColumn id="6" xr3:uid="{DA96EC47-8F56-4700-BF6B-BC76BE7A7A64}" name="Importo aggiudicato (lordo oneri sicurezza/netto IVA)" dataDxfId="28" dataCellStyle="Valuta"/>
    <tableColumn id="7" xr3:uid="{B1E9224C-36D9-40BF-ADD7-CD8AFC204ABD}" name="O.S. non soggetti a ribasso" dataDxfId="27"/>
    <tableColumn id="8" xr3:uid="{D7F7C7DA-BED3-4D75-A31F-4F63FFABCB75}" name="INVITATI" dataDxfId="26"/>
    <tableColumn id="9" xr3:uid="{04FD7D01-E1AA-4819-98A4-EF682C29BC84}" name="OFFERENTI" dataDxfId="25"/>
    <tableColumn id="10" xr3:uid="{65E7462D-CB2A-455C-A976-508E03858E83}" name="Modalità di affidamento" dataDxfId="24"/>
    <tableColumn id="11" xr3:uid="{AC0CF38D-12A5-4BB5-AED4-E95B48969BF6}" name="Data" dataDxfId="23"/>
    <tableColumn id="12" xr3:uid="{459EE9AE-BCB5-4288-B6B3-1E23390496FF}" name="Oggetto" dataDxfId="22"/>
    <tableColumn id="13" xr3:uid="{86BBF9B6-A427-42B6-A896-BA8A339F025E}" name="Note" dataDxfId="2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0E0384D-9987-47AC-B116-CBDE2F179CE5}" name="Tabella3" displayName="Tabella3" ref="A1:L535" totalsRowCount="1" headerRowDxfId="20" dataDxfId="19" totalsRowDxfId="18">
  <autoFilter ref="A1:L534" xr:uid="{50E0384D-9987-47AC-B116-CBDE2F179CE5}">
    <filterColumn colId="7">
      <filters>
        <filter val="AFFIDAMENTO DIRETTO"/>
      </filters>
    </filterColumn>
  </autoFilter>
  <sortState xmlns:xlrd2="http://schemas.microsoft.com/office/spreadsheetml/2017/richdata2" ref="A2:L251">
    <sortCondition ref="D1:D251"/>
  </sortState>
  <tableColumns count="12">
    <tableColumn id="1" xr3:uid="{64F5A131-75E4-4C6A-83EC-AD804EEA5C99}" name="Colonna1" dataDxfId="17" totalsRowDxfId="16"/>
    <tableColumn id="2" xr3:uid="{004D7ACC-D4C6-4DE1-B1D8-3E9229BF1DB3}" name="Colonna2" dataDxfId="15" totalsRowDxfId="14"/>
    <tableColumn id="3" xr3:uid="{15DB1D63-FE17-4245-8D29-28A79925A0B6}" name="Colonna3" dataDxfId="13" totalsRowDxfId="12"/>
    <tableColumn id="15" xr3:uid="{E28807CF-DCD9-40D3-A66F-9917C7588F8E}" name="Colonna4" dataDxfId="11"/>
    <tableColumn id="4" xr3:uid="{E8DE9A7C-735E-471F-95BF-07DEC36B2CD1}" name="Colonna5" dataDxfId="10" totalsRowDxfId="9" dataCellStyle="Valuta" totalsRowCellStyle="Valuta"/>
    <tableColumn id="5" xr3:uid="{2BCE257B-6A8B-46AD-9377-4229BC41F83E}" name="Colonna6" dataDxfId="8"/>
    <tableColumn id="6" xr3:uid="{CB47E0FF-78CA-4009-8036-C1D77C16D9F7}" name="Colonna7" dataDxfId="7"/>
    <tableColumn id="7" xr3:uid="{8F273398-BFC3-45FF-9294-A35000874C49}" name="Colonna8" dataDxfId="6" totalsRowDxfId="5"/>
    <tableColumn id="8" xr3:uid="{0DDD9CFE-04C3-458C-A6DA-6DFCE62A9D6D}" name="Colonna9" dataDxfId="4"/>
    <tableColumn id="11" xr3:uid="{41D9D34F-1836-404F-B7F6-A0F6C41046A0}" name="Colonna12" dataDxfId="3"/>
    <tableColumn id="12" xr3:uid="{A5D81638-4BB2-4EEC-9B20-CE34B21B187C}" name="Colonna13" dataDxfId="2" totalsRowDxfId="1"/>
    <tableColumn id="13" xr3:uid="{2B8EBAEC-B6E2-44AE-81FD-D91CFA2FF546}" name="Colonna14" dataDxfId="0"/>
  </tableColumns>
  <tableStyleInfo name="TableStyleMedium1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zoomScale="70" zoomScaleNormal="70" workbookViewId="0">
      <selection activeCell="D2" sqref="D2"/>
    </sheetView>
  </sheetViews>
  <sheetFormatPr defaultRowHeight="15" x14ac:dyDescent="0.25"/>
  <cols>
    <col min="1" max="1" width="8.5703125" customWidth="1"/>
    <col min="2" max="2" width="14.42578125" bestFit="1" customWidth="1"/>
    <col min="3" max="3" width="5.7109375" bestFit="1" customWidth="1"/>
    <col min="4" max="4" width="45.7109375" customWidth="1"/>
    <col min="5" max="5" width="21.7109375" customWidth="1"/>
    <col min="6" max="6" width="31" customWidth="1"/>
    <col min="7" max="7" width="36" customWidth="1"/>
    <col min="8" max="8" width="19.7109375" style="68" customWidth="1"/>
    <col min="9" max="9" width="37.42578125" customWidth="1"/>
    <col min="10" max="10" width="54" customWidth="1"/>
    <col min="11" max="11" width="36" customWidth="1"/>
    <col min="12" max="12" width="44.5703125" customWidth="1"/>
    <col min="13" max="13" width="35.85546875" customWidth="1"/>
  </cols>
  <sheetData>
    <row r="1" spans="1:13" ht="18.75" x14ac:dyDescent="0.25">
      <c r="A1" s="33" t="s">
        <v>0</v>
      </c>
      <c r="B1" s="33" t="s">
        <v>1</v>
      </c>
      <c r="C1" s="33" t="s">
        <v>2</v>
      </c>
      <c r="D1" s="33" t="s">
        <v>11</v>
      </c>
      <c r="E1" s="33" t="s">
        <v>3</v>
      </c>
      <c r="F1" s="33" t="s">
        <v>4</v>
      </c>
      <c r="G1" s="33" t="s">
        <v>5</v>
      </c>
      <c r="H1" s="61" t="s">
        <v>6</v>
      </c>
      <c r="I1" s="33" t="s">
        <v>142</v>
      </c>
      <c r="J1" s="33" t="s">
        <v>138</v>
      </c>
      <c r="K1" s="33" t="s">
        <v>7</v>
      </c>
      <c r="L1" s="34" t="s">
        <v>8</v>
      </c>
      <c r="M1" s="33" t="s">
        <v>9</v>
      </c>
    </row>
    <row r="2" spans="1:13" ht="18.75" x14ac:dyDescent="0.25">
      <c r="A2" s="35"/>
      <c r="B2" s="35"/>
      <c r="C2" s="35"/>
      <c r="D2" s="35"/>
      <c r="E2" s="35"/>
      <c r="F2" s="35"/>
      <c r="G2" s="35"/>
      <c r="H2" s="62"/>
      <c r="I2" s="35"/>
      <c r="J2" s="35" t="s">
        <v>144</v>
      </c>
      <c r="K2" s="35"/>
      <c r="L2" s="36"/>
      <c r="M2" s="35"/>
    </row>
    <row r="3" spans="1:13" x14ac:dyDescent="0.25">
      <c r="A3" s="30"/>
      <c r="B3" s="5"/>
      <c r="C3" s="5"/>
      <c r="D3" s="5"/>
      <c r="E3" s="5"/>
      <c r="F3" s="5" t="s">
        <v>13</v>
      </c>
      <c r="G3" s="5"/>
      <c r="H3" s="63"/>
      <c r="I3" s="23"/>
      <c r="J3" s="23"/>
      <c r="K3" s="5"/>
      <c r="L3" s="15"/>
      <c r="M3" s="6"/>
    </row>
    <row r="4" spans="1:13" x14ac:dyDescent="0.25">
      <c r="A4" s="28"/>
      <c r="B4" s="7"/>
      <c r="C4" s="7"/>
      <c r="D4" s="7"/>
      <c r="E4" s="7"/>
      <c r="F4" s="7" t="s">
        <v>14</v>
      </c>
      <c r="G4" s="7"/>
      <c r="H4" s="64"/>
      <c r="I4" s="24"/>
      <c r="J4" s="24"/>
      <c r="K4" s="7"/>
      <c r="L4" s="13"/>
      <c r="M4" s="6"/>
    </row>
    <row r="5" spans="1:13" x14ac:dyDescent="0.25">
      <c r="A5" s="28"/>
      <c r="B5" s="7"/>
      <c r="C5" s="7"/>
      <c r="D5" s="7"/>
      <c r="E5" s="7"/>
      <c r="F5" s="7" t="s">
        <v>15</v>
      </c>
      <c r="G5" s="7"/>
      <c r="H5" s="64"/>
      <c r="I5" s="24"/>
      <c r="J5" s="24"/>
      <c r="K5" s="7"/>
      <c r="L5" s="13"/>
      <c r="M5" s="6"/>
    </row>
    <row r="6" spans="1:13" x14ac:dyDescent="0.25">
      <c r="A6" s="28"/>
      <c r="B6" s="7"/>
      <c r="C6" s="7"/>
      <c r="D6" s="7"/>
      <c r="E6" s="7"/>
      <c r="F6" s="7" t="s">
        <v>16</v>
      </c>
      <c r="G6" s="7"/>
      <c r="H6" s="64"/>
      <c r="I6" s="24"/>
      <c r="J6" s="24"/>
      <c r="K6" s="7"/>
      <c r="L6" s="13"/>
      <c r="M6" s="6"/>
    </row>
    <row r="7" spans="1:13" x14ac:dyDescent="0.25">
      <c r="A7" s="28"/>
      <c r="B7" s="7"/>
      <c r="C7" s="7"/>
      <c r="D7" s="7" t="s">
        <v>83</v>
      </c>
      <c r="E7" s="7"/>
      <c r="F7" s="7" t="s">
        <v>17</v>
      </c>
      <c r="G7" s="7" t="s">
        <v>21</v>
      </c>
      <c r="H7" s="64"/>
      <c r="I7" s="24"/>
      <c r="J7" s="24"/>
      <c r="K7" s="7"/>
      <c r="L7" s="13"/>
      <c r="M7" s="6"/>
    </row>
    <row r="8" spans="1:13" x14ac:dyDescent="0.25">
      <c r="A8" s="28">
        <v>2013</v>
      </c>
      <c r="B8" s="7" t="s">
        <v>126</v>
      </c>
      <c r="C8" s="7" t="s">
        <v>10</v>
      </c>
      <c r="D8" s="7" t="s">
        <v>84</v>
      </c>
      <c r="E8" s="7" t="s">
        <v>12</v>
      </c>
      <c r="F8" s="7" t="s">
        <v>18</v>
      </c>
      <c r="G8" s="7" t="s">
        <v>23</v>
      </c>
      <c r="H8" s="64">
        <v>136240</v>
      </c>
      <c r="I8" s="24"/>
      <c r="J8" s="24">
        <v>102899.33</v>
      </c>
      <c r="K8" s="7" t="s">
        <v>23</v>
      </c>
      <c r="L8" s="14">
        <v>41974</v>
      </c>
      <c r="M8" s="6"/>
    </row>
    <row r="9" spans="1:13" x14ac:dyDescent="0.25">
      <c r="A9" s="28"/>
      <c r="B9" s="7"/>
      <c r="C9" s="7"/>
      <c r="D9" s="7" t="s">
        <v>85</v>
      </c>
      <c r="E9" s="7"/>
      <c r="F9" s="7" t="s">
        <v>19</v>
      </c>
      <c r="G9" s="7"/>
      <c r="H9" s="64"/>
      <c r="I9" s="24"/>
      <c r="J9" s="24"/>
      <c r="K9" s="7"/>
      <c r="L9" s="13"/>
      <c r="M9" s="6"/>
    </row>
    <row r="10" spans="1:13" x14ac:dyDescent="0.25">
      <c r="A10" s="28"/>
      <c r="B10" s="7"/>
      <c r="C10" s="7"/>
      <c r="D10" s="7"/>
      <c r="E10" s="7"/>
      <c r="F10" s="7" t="s">
        <v>20</v>
      </c>
      <c r="G10" s="7"/>
      <c r="H10" s="64"/>
      <c r="I10" s="24"/>
      <c r="J10" s="24"/>
      <c r="K10" s="7"/>
      <c r="L10" s="13"/>
      <c r="M10" s="6"/>
    </row>
    <row r="11" spans="1:13" x14ac:dyDescent="0.25">
      <c r="A11" s="28"/>
      <c r="B11" s="7"/>
      <c r="C11" s="7"/>
      <c r="D11" s="7"/>
      <c r="E11" s="7"/>
      <c r="F11" s="7" t="s">
        <v>21</v>
      </c>
      <c r="G11" s="7"/>
      <c r="H11" s="64"/>
      <c r="I11" s="24"/>
      <c r="J11" s="24"/>
      <c r="K11" s="7"/>
      <c r="L11" s="13"/>
      <c r="M11" s="6"/>
    </row>
    <row r="12" spans="1:13" x14ac:dyDescent="0.25">
      <c r="A12" s="29"/>
      <c r="B12" s="9"/>
      <c r="C12" s="9"/>
      <c r="D12" s="9"/>
      <c r="E12" s="9"/>
      <c r="F12" s="9" t="s">
        <v>22</v>
      </c>
      <c r="G12" s="9"/>
      <c r="H12" s="65"/>
      <c r="I12" s="25"/>
      <c r="J12" s="25"/>
      <c r="K12" s="9"/>
      <c r="L12" s="16"/>
      <c r="M12" s="6"/>
    </row>
    <row r="13" spans="1:13" x14ac:dyDescent="0.25">
      <c r="A13" s="30"/>
      <c r="B13" s="5"/>
      <c r="C13" s="5"/>
      <c r="D13" s="5"/>
      <c r="E13" s="5"/>
      <c r="F13" s="5" t="s">
        <v>25</v>
      </c>
      <c r="G13" s="5"/>
      <c r="H13" s="63"/>
      <c r="I13" s="23"/>
      <c r="J13" s="23"/>
      <c r="K13" s="5"/>
      <c r="L13" s="15"/>
      <c r="M13" s="4"/>
    </row>
    <row r="14" spans="1:13" x14ac:dyDescent="0.25">
      <c r="A14" s="28"/>
      <c r="B14" s="7"/>
      <c r="C14" s="7"/>
      <c r="D14" s="7"/>
      <c r="E14" s="7"/>
      <c r="F14" s="7" t="s">
        <v>26</v>
      </c>
      <c r="G14" s="7"/>
      <c r="H14" s="64"/>
      <c r="I14" s="24"/>
      <c r="J14" s="24"/>
      <c r="K14" s="7"/>
      <c r="L14" s="13"/>
      <c r="M14" s="6"/>
    </row>
    <row r="15" spans="1:13" x14ac:dyDescent="0.25">
      <c r="A15" s="28">
        <v>2013</v>
      </c>
      <c r="B15" s="7" t="s">
        <v>127</v>
      </c>
      <c r="C15" s="7" t="s">
        <v>10</v>
      </c>
      <c r="D15" s="7" t="s">
        <v>24</v>
      </c>
      <c r="E15" s="7" t="s">
        <v>12</v>
      </c>
      <c r="F15" s="7" t="s">
        <v>27</v>
      </c>
      <c r="G15" s="7" t="s">
        <v>30</v>
      </c>
      <c r="H15" s="64">
        <v>118300</v>
      </c>
      <c r="I15" s="24"/>
      <c r="J15" s="24">
        <v>102899.33</v>
      </c>
      <c r="K15" s="7" t="s">
        <v>30</v>
      </c>
      <c r="L15" s="14">
        <v>41974</v>
      </c>
      <c r="M15" s="6"/>
    </row>
    <row r="16" spans="1:13" x14ac:dyDescent="0.25">
      <c r="A16" s="28"/>
      <c r="B16" s="7"/>
      <c r="C16" s="7"/>
      <c r="D16" s="7"/>
      <c r="E16" s="7"/>
      <c r="F16" s="7" t="s">
        <v>28</v>
      </c>
      <c r="G16" s="7" t="s">
        <v>31</v>
      </c>
      <c r="H16" s="64"/>
      <c r="I16" s="24"/>
      <c r="J16" s="24"/>
      <c r="K16" s="7"/>
      <c r="L16" s="13"/>
      <c r="M16" s="6"/>
    </row>
    <row r="17" spans="1:13" x14ac:dyDescent="0.25">
      <c r="A17" s="29"/>
      <c r="B17" s="9"/>
      <c r="C17" s="9"/>
      <c r="D17" s="9"/>
      <c r="E17" s="9"/>
      <c r="F17" s="9" t="s">
        <v>29</v>
      </c>
      <c r="G17" s="9"/>
      <c r="H17" s="65"/>
      <c r="I17" s="25"/>
      <c r="J17" s="25"/>
      <c r="K17" s="9"/>
      <c r="L17" s="16"/>
      <c r="M17" s="6"/>
    </row>
    <row r="18" spans="1:13" x14ac:dyDescent="0.25">
      <c r="A18" s="30"/>
      <c r="B18" s="5"/>
      <c r="C18" s="5"/>
      <c r="D18" s="5"/>
      <c r="E18" s="5"/>
      <c r="F18" s="5" t="s">
        <v>25</v>
      </c>
      <c r="G18" s="5"/>
      <c r="H18" s="63"/>
      <c r="I18" s="23"/>
      <c r="J18" s="23"/>
      <c r="K18" s="5"/>
      <c r="L18" s="17"/>
      <c r="M18" s="4"/>
    </row>
    <row r="19" spans="1:13" x14ac:dyDescent="0.25">
      <c r="A19" s="28"/>
      <c r="B19" s="7"/>
      <c r="C19" s="7"/>
      <c r="D19" s="7"/>
      <c r="E19" s="7"/>
      <c r="F19" s="7" t="s">
        <v>26</v>
      </c>
      <c r="G19" s="7"/>
      <c r="H19" s="64"/>
      <c r="I19" s="24"/>
      <c r="J19" s="24"/>
      <c r="K19" s="7"/>
      <c r="L19" s="13"/>
      <c r="M19" s="6"/>
    </row>
    <row r="20" spans="1:13" x14ac:dyDescent="0.25">
      <c r="A20" s="28">
        <v>2013</v>
      </c>
      <c r="B20" s="7">
        <v>5007101674</v>
      </c>
      <c r="C20" s="7" t="s">
        <v>10</v>
      </c>
      <c r="D20" s="7" t="s">
        <v>32</v>
      </c>
      <c r="E20" s="7" t="s">
        <v>12</v>
      </c>
      <c r="F20" s="7" t="s">
        <v>27</v>
      </c>
      <c r="G20" s="7" t="s">
        <v>30</v>
      </c>
      <c r="H20" s="64">
        <v>147000</v>
      </c>
      <c r="I20" s="24"/>
      <c r="J20" s="24">
        <v>72293</v>
      </c>
      <c r="K20" s="7" t="s">
        <v>30</v>
      </c>
      <c r="L20" s="18">
        <v>42124</v>
      </c>
      <c r="M20" s="6"/>
    </row>
    <row r="21" spans="1:13" x14ac:dyDescent="0.25">
      <c r="A21" s="28"/>
      <c r="B21" s="7"/>
      <c r="C21" s="7"/>
      <c r="D21" s="7"/>
      <c r="E21" s="7"/>
      <c r="F21" s="7" t="s">
        <v>28</v>
      </c>
      <c r="G21" s="7"/>
      <c r="H21" s="64"/>
      <c r="I21" s="24"/>
      <c r="J21" s="24"/>
      <c r="K21" s="7"/>
      <c r="L21" s="13"/>
      <c r="M21" s="6"/>
    </row>
    <row r="22" spans="1:13" x14ac:dyDescent="0.25">
      <c r="A22" s="29"/>
      <c r="B22" s="9"/>
      <c r="C22" s="9"/>
      <c r="D22" s="9"/>
      <c r="E22" s="9"/>
      <c r="F22" s="9" t="s">
        <v>29</v>
      </c>
      <c r="G22" s="9"/>
      <c r="H22" s="65"/>
      <c r="I22" s="25"/>
      <c r="J22" s="25"/>
      <c r="K22" s="9"/>
      <c r="L22" s="16"/>
      <c r="M22" s="6"/>
    </row>
    <row r="23" spans="1:13" x14ac:dyDescent="0.25">
      <c r="A23" s="30"/>
      <c r="B23" s="5"/>
      <c r="C23" s="5"/>
      <c r="D23" s="5" t="s">
        <v>86</v>
      </c>
      <c r="E23" s="5"/>
      <c r="F23" s="5" t="s">
        <v>33</v>
      </c>
      <c r="G23" s="5" t="s">
        <v>33</v>
      </c>
      <c r="H23" s="63"/>
      <c r="I23" s="23"/>
      <c r="J23" s="23"/>
      <c r="K23" s="5"/>
      <c r="L23" s="19"/>
      <c r="M23" s="4"/>
    </row>
    <row r="24" spans="1:13" x14ac:dyDescent="0.25">
      <c r="A24" s="28">
        <v>2013</v>
      </c>
      <c r="B24" s="7" t="s">
        <v>128</v>
      </c>
      <c r="C24" s="7" t="s">
        <v>10</v>
      </c>
      <c r="D24" s="7" t="s">
        <v>87</v>
      </c>
      <c r="E24" s="7" t="s">
        <v>12</v>
      </c>
      <c r="F24" s="7" t="s">
        <v>34</v>
      </c>
      <c r="G24" s="7" t="s">
        <v>35</v>
      </c>
      <c r="H24" s="64">
        <v>25000</v>
      </c>
      <c r="I24" s="24"/>
      <c r="J24" s="24">
        <v>14000</v>
      </c>
      <c r="K24" s="7" t="s">
        <v>35</v>
      </c>
      <c r="L24" s="13"/>
      <c r="M24" s="6"/>
    </row>
    <row r="25" spans="1:13" x14ac:dyDescent="0.25">
      <c r="A25" s="29"/>
      <c r="B25" s="9"/>
      <c r="C25" s="9"/>
      <c r="D25" s="9" t="s">
        <v>88</v>
      </c>
      <c r="E25" s="9"/>
      <c r="F25" s="9" t="s">
        <v>35</v>
      </c>
      <c r="G25" s="9"/>
      <c r="H25" s="65"/>
      <c r="I25" s="25"/>
      <c r="J25" s="25"/>
      <c r="K25" s="9"/>
      <c r="L25" s="16"/>
      <c r="M25" s="6"/>
    </row>
    <row r="26" spans="1:13" x14ac:dyDescent="0.25">
      <c r="A26" s="30"/>
      <c r="B26" s="5"/>
      <c r="C26" s="5"/>
      <c r="D26" s="5" t="s">
        <v>95</v>
      </c>
      <c r="E26" s="5"/>
      <c r="F26" s="5" t="s">
        <v>36</v>
      </c>
      <c r="G26" s="5"/>
      <c r="H26" s="63"/>
      <c r="I26" s="23"/>
      <c r="J26" s="23"/>
      <c r="K26" s="5"/>
      <c r="L26" s="15"/>
      <c r="M26" s="4"/>
    </row>
    <row r="27" spans="1:13" x14ac:dyDescent="0.25">
      <c r="A27" s="28"/>
      <c r="B27" s="7"/>
      <c r="C27" s="7"/>
      <c r="D27" s="7" t="s">
        <v>89</v>
      </c>
      <c r="E27" s="7"/>
      <c r="F27" s="7" t="s">
        <v>37</v>
      </c>
      <c r="G27" s="7"/>
      <c r="H27" s="64"/>
      <c r="I27" s="24"/>
      <c r="J27" s="24"/>
      <c r="K27" s="7"/>
      <c r="L27" s="13"/>
      <c r="M27" s="6"/>
    </row>
    <row r="28" spans="1:13" x14ac:dyDescent="0.25">
      <c r="A28" s="28"/>
      <c r="B28" s="7"/>
      <c r="C28" s="7"/>
      <c r="D28" s="7" t="s">
        <v>90</v>
      </c>
      <c r="E28" s="7"/>
      <c r="F28" s="7" t="s">
        <v>38</v>
      </c>
      <c r="G28" s="7" t="s">
        <v>42</v>
      </c>
      <c r="H28" s="64"/>
      <c r="I28" s="24"/>
      <c r="J28" s="24"/>
      <c r="K28" s="7"/>
      <c r="L28" s="13"/>
      <c r="M28" s="6"/>
    </row>
    <row r="29" spans="1:13" x14ac:dyDescent="0.25">
      <c r="A29" s="28">
        <v>2013</v>
      </c>
      <c r="B29" s="7" t="s">
        <v>129</v>
      </c>
      <c r="C29" s="7" t="s">
        <v>10</v>
      </c>
      <c r="D29" s="7" t="s">
        <v>91</v>
      </c>
      <c r="E29" s="7" t="s">
        <v>12</v>
      </c>
      <c r="F29" s="7" t="s">
        <v>44</v>
      </c>
      <c r="G29" s="7" t="s">
        <v>38</v>
      </c>
      <c r="H29" s="64">
        <v>193000</v>
      </c>
      <c r="I29" s="24"/>
      <c r="J29" s="24">
        <v>168100</v>
      </c>
      <c r="K29" s="7" t="s">
        <v>38</v>
      </c>
      <c r="L29" s="14">
        <v>42705</v>
      </c>
      <c r="M29" s="6"/>
    </row>
    <row r="30" spans="1:13" x14ac:dyDescent="0.25">
      <c r="A30" s="28"/>
      <c r="B30" s="7"/>
      <c r="C30" s="7"/>
      <c r="D30" s="7" t="s">
        <v>92</v>
      </c>
      <c r="E30" s="7"/>
      <c r="F30" s="7" t="s">
        <v>39</v>
      </c>
      <c r="G30" s="7" t="s">
        <v>43</v>
      </c>
      <c r="H30" s="64"/>
      <c r="I30" s="24"/>
      <c r="J30" s="24"/>
      <c r="K30" s="7"/>
      <c r="L30" s="13"/>
      <c r="M30" s="6"/>
    </row>
    <row r="31" spans="1:13" x14ac:dyDescent="0.25">
      <c r="A31" s="28"/>
      <c r="B31" s="7"/>
      <c r="C31" s="7"/>
      <c r="D31" s="7" t="s">
        <v>93</v>
      </c>
      <c r="E31" s="7"/>
      <c r="F31" s="7" t="s">
        <v>40</v>
      </c>
      <c r="G31" s="7"/>
      <c r="H31" s="64"/>
      <c r="I31" s="24"/>
      <c r="J31" s="24"/>
      <c r="K31" s="7"/>
      <c r="L31" s="13"/>
      <c r="M31" s="6"/>
    </row>
    <row r="32" spans="1:13" x14ac:dyDescent="0.25">
      <c r="A32" s="29"/>
      <c r="B32" s="9"/>
      <c r="C32" s="9"/>
      <c r="D32" s="9" t="s">
        <v>94</v>
      </c>
      <c r="E32" s="16"/>
      <c r="F32" s="9" t="s">
        <v>41</v>
      </c>
      <c r="G32" s="50"/>
      <c r="H32" s="65"/>
      <c r="I32" s="25"/>
      <c r="J32" s="25"/>
      <c r="K32" s="9"/>
      <c r="L32" s="16"/>
      <c r="M32" s="6"/>
    </row>
    <row r="33" spans="1:13" x14ac:dyDescent="0.25">
      <c r="A33" s="30"/>
      <c r="B33" s="5"/>
      <c r="C33" s="5"/>
      <c r="D33" s="21"/>
      <c r="E33" s="5"/>
      <c r="F33" s="7" t="s">
        <v>45</v>
      </c>
      <c r="G33" s="5" t="s">
        <v>45</v>
      </c>
      <c r="H33" s="66"/>
      <c r="I33" s="23"/>
      <c r="J33" s="26"/>
      <c r="K33" s="5"/>
      <c r="L33" s="21"/>
      <c r="M33" s="4"/>
    </row>
    <row r="34" spans="1:13" x14ac:dyDescent="0.25">
      <c r="A34" s="28"/>
      <c r="B34" s="7"/>
      <c r="C34" s="7"/>
      <c r="D34" s="21"/>
      <c r="E34" s="7"/>
      <c r="F34" s="7" t="s">
        <v>46</v>
      </c>
      <c r="G34" s="7" t="s">
        <v>46</v>
      </c>
      <c r="H34" s="64"/>
      <c r="I34" s="24"/>
      <c r="J34" s="24"/>
      <c r="K34" s="7"/>
      <c r="L34" s="13"/>
      <c r="M34" s="6"/>
    </row>
    <row r="35" spans="1:13" x14ac:dyDescent="0.25">
      <c r="A35" s="28"/>
      <c r="B35" s="7"/>
      <c r="C35" s="7"/>
      <c r="D35" s="21"/>
      <c r="E35" s="7"/>
      <c r="F35" s="7" t="s">
        <v>47</v>
      </c>
      <c r="G35" s="7" t="s">
        <v>47</v>
      </c>
      <c r="H35" s="64"/>
      <c r="I35" s="24"/>
      <c r="J35" s="24"/>
      <c r="K35" s="7"/>
      <c r="L35" s="13"/>
      <c r="M35" s="6"/>
    </row>
    <row r="36" spans="1:13" x14ac:dyDescent="0.25">
      <c r="A36" s="28"/>
      <c r="B36" s="7"/>
      <c r="C36" s="7"/>
      <c r="D36" s="21"/>
      <c r="E36" s="7"/>
      <c r="F36" s="7" t="s">
        <v>48</v>
      </c>
      <c r="G36" s="7" t="s">
        <v>49</v>
      </c>
      <c r="H36" s="64"/>
      <c r="I36" s="24"/>
      <c r="J36" s="24"/>
      <c r="K36" s="7"/>
      <c r="L36" s="13"/>
      <c r="M36" s="6"/>
    </row>
    <row r="37" spans="1:13" x14ac:dyDescent="0.25">
      <c r="A37" s="28"/>
      <c r="B37" s="7"/>
      <c r="C37" s="7"/>
      <c r="D37" s="7" t="s">
        <v>96</v>
      </c>
      <c r="E37" s="7"/>
      <c r="F37" s="7" t="s">
        <v>49</v>
      </c>
      <c r="G37" s="7" t="s">
        <v>50</v>
      </c>
      <c r="H37" s="64"/>
      <c r="I37" s="24"/>
      <c r="J37" s="24"/>
      <c r="K37" s="7"/>
      <c r="L37" s="13"/>
      <c r="M37" s="6"/>
    </row>
    <row r="38" spans="1:13" x14ac:dyDescent="0.25">
      <c r="A38" s="28"/>
      <c r="B38" s="7"/>
      <c r="C38" s="7"/>
      <c r="D38" s="7" t="s">
        <v>97</v>
      </c>
      <c r="E38" s="7"/>
      <c r="F38" s="7" t="s">
        <v>50</v>
      </c>
      <c r="G38" s="7" t="s">
        <v>51</v>
      </c>
      <c r="H38" s="64"/>
      <c r="I38" s="24"/>
      <c r="J38" s="24"/>
      <c r="K38" s="7"/>
      <c r="L38" s="13"/>
      <c r="M38" s="6"/>
    </row>
    <row r="39" spans="1:13" x14ac:dyDescent="0.25">
      <c r="A39" s="28"/>
      <c r="B39" s="7"/>
      <c r="C39" s="7"/>
      <c r="D39" s="7" t="s">
        <v>98</v>
      </c>
      <c r="E39" s="7"/>
      <c r="F39" s="7" t="s">
        <v>51</v>
      </c>
      <c r="G39" s="7" t="s">
        <v>52</v>
      </c>
      <c r="H39" s="64"/>
      <c r="I39" s="24"/>
      <c r="J39" s="24"/>
      <c r="K39" s="7"/>
      <c r="L39" s="13"/>
      <c r="M39" s="6"/>
    </row>
    <row r="40" spans="1:13" x14ac:dyDescent="0.25">
      <c r="A40" s="28"/>
      <c r="B40" s="7"/>
      <c r="C40" s="7"/>
      <c r="D40" s="7" t="s">
        <v>99</v>
      </c>
      <c r="E40" s="7"/>
      <c r="F40" s="7" t="s">
        <v>52</v>
      </c>
      <c r="G40" s="7" t="s">
        <v>53</v>
      </c>
      <c r="H40" s="64"/>
      <c r="I40" s="24"/>
      <c r="J40" s="24"/>
      <c r="K40" s="7"/>
      <c r="L40" s="13"/>
      <c r="M40" s="6"/>
    </row>
    <row r="41" spans="1:13" x14ac:dyDescent="0.25">
      <c r="A41" s="28"/>
      <c r="B41" s="7"/>
      <c r="C41" s="7"/>
      <c r="D41" s="7" t="s">
        <v>100</v>
      </c>
      <c r="E41" s="7"/>
      <c r="F41" s="7" t="s">
        <v>53</v>
      </c>
      <c r="G41" s="7" t="s">
        <v>54</v>
      </c>
      <c r="H41" s="64"/>
      <c r="I41" s="24"/>
      <c r="J41" s="24"/>
      <c r="K41" s="7"/>
      <c r="L41" s="13"/>
      <c r="M41" s="6"/>
    </row>
    <row r="42" spans="1:13" x14ac:dyDescent="0.25">
      <c r="A42" s="28"/>
      <c r="B42" s="7"/>
      <c r="C42" s="7"/>
      <c r="D42" s="7" t="s">
        <v>101</v>
      </c>
      <c r="E42" s="7"/>
      <c r="F42" s="7" t="s">
        <v>54</v>
      </c>
      <c r="G42" s="7" t="s">
        <v>55</v>
      </c>
      <c r="H42" s="64"/>
      <c r="I42" s="24"/>
      <c r="J42" s="24"/>
      <c r="K42" s="7" t="s">
        <v>109</v>
      </c>
      <c r="L42" s="13"/>
      <c r="M42" s="6"/>
    </row>
    <row r="43" spans="1:13" x14ac:dyDescent="0.25">
      <c r="A43" s="28">
        <v>2013</v>
      </c>
      <c r="B43" s="7" t="s">
        <v>130</v>
      </c>
      <c r="C43" s="7" t="s">
        <v>10</v>
      </c>
      <c r="D43" s="7" t="s">
        <v>102</v>
      </c>
      <c r="E43" s="7" t="s">
        <v>12</v>
      </c>
      <c r="F43" s="7" t="s">
        <v>55</v>
      </c>
      <c r="G43" s="7" t="s">
        <v>56</v>
      </c>
      <c r="H43" s="64">
        <v>78000</v>
      </c>
      <c r="I43" s="24"/>
      <c r="J43" s="24">
        <v>41496</v>
      </c>
      <c r="K43" s="7" t="s">
        <v>110</v>
      </c>
      <c r="L43" s="14">
        <v>41913</v>
      </c>
      <c r="M43" s="6"/>
    </row>
    <row r="44" spans="1:13" x14ac:dyDescent="0.25">
      <c r="A44" s="28"/>
      <c r="B44" s="7"/>
      <c r="C44" s="7"/>
      <c r="D44" s="7" t="s">
        <v>103</v>
      </c>
      <c r="E44" s="7"/>
      <c r="F44" s="7" t="s">
        <v>56</v>
      </c>
      <c r="G44" s="7" t="s">
        <v>57</v>
      </c>
      <c r="H44" s="64"/>
      <c r="I44" s="24"/>
      <c r="J44" s="24"/>
      <c r="K44" s="7" t="s">
        <v>108</v>
      </c>
      <c r="L44" s="13"/>
      <c r="M44" s="6"/>
    </row>
    <row r="45" spans="1:13" x14ac:dyDescent="0.25">
      <c r="A45" s="28"/>
      <c r="B45" s="7"/>
      <c r="C45" s="7"/>
      <c r="D45" s="7" t="s">
        <v>104</v>
      </c>
      <c r="E45" s="7"/>
      <c r="F45" s="7" t="s">
        <v>57</v>
      </c>
      <c r="G45" s="7" t="s">
        <v>58</v>
      </c>
      <c r="H45" s="64"/>
      <c r="I45" s="24"/>
      <c r="J45" s="24"/>
      <c r="K45" s="21"/>
      <c r="L45" s="13"/>
      <c r="M45" s="6"/>
    </row>
    <row r="46" spans="1:13" x14ac:dyDescent="0.25">
      <c r="A46" s="28"/>
      <c r="B46" s="7"/>
      <c r="C46" s="7"/>
      <c r="D46" s="7" t="s">
        <v>105</v>
      </c>
      <c r="E46" s="7"/>
      <c r="F46" s="7" t="s">
        <v>58</v>
      </c>
      <c r="G46" s="7" t="s">
        <v>59</v>
      </c>
      <c r="H46" s="64"/>
      <c r="I46" s="24"/>
      <c r="J46" s="24"/>
      <c r="K46" s="7"/>
      <c r="L46" s="13"/>
      <c r="M46" s="6"/>
    </row>
    <row r="47" spans="1:13" x14ac:dyDescent="0.25">
      <c r="A47" s="28"/>
      <c r="B47" s="7"/>
      <c r="C47" s="7"/>
      <c r="D47" s="7" t="s">
        <v>106</v>
      </c>
      <c r="E47" s="7"/>
      <c r="F47" s="7" t="s">
        <v>59</v>
      </c>
      <c r="G47" s="7" t="s">
        <v>60</v>
      </c>
      <c r="H47" s="64"/>
      <c r="I47" s="24"/>
      <c r="J47" s="24"/>
      <c r="K47" s="7"/>
      <c r="L47" s="13"/>
      <c r="M47" s="6"/>
    </row>
    <row r="48" spans="1:13" x14ac:dyDescent="0.25">
      <c r="A48" s="28"/>
      <c r="B48" s="7"/>
      <c r="C48" s="7"/>
      <c r="D48" s="7" t="s">
        <v>107</v>
      </c>
      <c r="E48" s="7"/>
      <c r="F48" s="7" t="s">
        <v>60</v>
      </c>
      <c r="G48" s="7" t="s">
        <v>61</v>
      </c>
      <c r="H48" s="64"/>
      <c r="I48" s="24"/>
      <c r="J48" s="24"/>
      <c r="K48" s="7"/>
      <c r="L48" s="13"/>
      <c r="M48" s="6"/>
    </row>
    <row r="49" spans="1:13" x14ac:dyDescent="0.25">
      <c r="A49" s="28"/>
      <c r="B49" s="7"/>
      <c r="C49" s="7"/>
      <c r="D49" s="21"/>
      <c r="E49" s="7"/>
      <c r="F49" s="7" t="s">
        <v>61</v>
      </c>
      <c r="G49" s="7" t="s">
        <v>62</v>
      </c>
      <c r="H49" s="64"/>
      <c r="I49" s="24"/>
      <c r="J49" s="24"/>
      <c r="K49" s="7"/>
      <c r="L49" s="13"/>
      <c r="M49" s="6"/>
    </row>
    <row r="50" spans="1:13" x14ac:dyDescent="0.25">
      <c r="A50" s="28"/>
      <c r="B50" s="7"/>
      <c r="C50" s="7"/>
      <c r="D50" s="21"/>
      <c r="E50" s="7"/>
      <c r="F50" s="7" t="s">
        <v>62</v>
      </c>
      <c r="G50" s="7" t="s">
        <v>63</v>
      </c>
      <c r="H50" s="64"/>
      <c r="I50" s="24"/>
      <c r="J50" s="24"/>
      <c r="K50" s="7"/>
      <c r="L50" s="13"/>
      <c r="M50" s="6"/>
    </row>
    <row r="51" spans="1:13" x14ac:dyDescent="0.25">
      <c r="A51" s="29"/>
      <c r="B51" s="9"/>
      <c r="C51" s="9"/>
      <c r="D51" s="9"/>
      <c r="E51" s="9"/>
      <c r="F51" s="9" t="s">
        <v>63</v>
      </c>
      <c r="G51" s="9"/>
      <c r="H51" s="65"/>
      <c r="I51" s="25"/>
      <c r="J51" s="25"/>
      <c r="K51" s="9"/>
      <c r="L51" s="16"/>
      <c r="M51" s="6"/>
    </row>
    <row r="52" spans="1:13" x14ac:dyDescent="0.25">
      <c r="A52" s="31"/>
      <c r="B52" s="5"/>
      <c r="C52" s="21"/>
      <c r="D52" s="5" t="s">
        <v>96</v>
      </c>
      <c r="E52" s="21"/>
      <c r="F52" s="5"/>
      <c r="G52" s="5"/>
      <c r="H52" s="66"/>
      <c r="I52" s="26"/>
      <c r="J52" s="23"/>
      <c r="K52" s="21"/>
      <c r="L52" s="19"/>
      <c r="M52" s="4"/>
    </row>
    <row r="53" spans="1:13" x14ac:dyDescent="0.25">
      <c r="A53" s="28"/>
      <c r="B53" s="7"/>
      <c r="C53" s="7"/>
      <c r="D53" s="7" t="s">
        <v>97</v>
      </c>
      <c r="E53" s="7"/>
      <c r="F53" s="21"/>
      <c r="G53" s="7"/>
      <c r="H53" s="64"/>
      <c r="I53" s="24"/>
      <c r="J53" s="24"/>
      <c r="K53" s="7"/>
      <c r="L53" s="13"/>
      <c r="M53" s="6"/>
    </row>
    <row r="54" spans="1:13" x14ac:dyDescent="0.25">
      <c r="A54" s="28"/>
      <c r="B54" s="7"/>
      <c r="C54" s="7"/>
      <c r="D54" s="7" t="s">
        <v>98</v>
      </c>
      <c r="E54" s="7"/>
      <c r="F54" s="7" t="s">
        <v>64</v>
      </c>
      <c r="G54" s="7" t="s">
        <v>64</v>
      </c>
      <c r="H54" s="64"/>
      <c r="I54" s="24"/>
      <c r="J54" s="24"/>
      <c r="K54" s="7"/>
      <c r="L54" s="13"/>
      <c r="M54" s="6"/>
    </row>
    <row r="55" spans="1:13" x14ac:dyDescent="0.25">
      <c r="A55" s="28"/>
      <c r="B55" s="7"/>
      <c r="C55" s="7"/>
      <c r="D55" s="7" t="s">
        <v>99</v>
      </c>
      <c r="E55" s="7"/>
      <c r="F55" s="7" t="s">
        <v>65</v>
      </c>
      <c r="G55" s="7" t="s">
        <v>65</v>
      </c>
      <c r="H55" s="64"/>
      <c r="I55" s="24"/>
      <c r="J55" s="24"/>
      <c r="K55" s="7"/>
      <c r="L55" s="13"/>
      <c r="M55" s="6"/>
    </row>
    <row r="56" spans="1:13" x14ac:dyDescent="0.25">
      <c r="A56" s="31"/>
      <c r="B56" s="7"/>
      <c r="C56" s="21"/>
      <c r="D56" s="7" t="s">
        <v>100</v>
      </c>
      <c r="E56" s="21"/>
      <c r="F56" s="7" t="s">
        <v>66</v>
      </c>
      <c r="G56" s="7" t="s">
        <v>66</v>
      </c>
      <c r="H56" s="64"/>
      <c r="I56" s="24"/>
      <c r="J56" s="24"/>
      <c r="K56" s="7"/>
      <c r="L56" s="13"/>
      <c r="M56" s="6"/>
    </row>
    <row r="57" spans="1:13" x14ac:dyDescent="0.25">
      <c r="A57" s="28">
        <v>2013</v>
      </c>
      <c r="B57" s="7" t="s">
        <v>131</v>
      </c>
      <c r="C57" s="7" t="s">
        <v>10</v>
      </c>
      <c r="D57" s="7" t="s">
        <v>101</v>
      </c>
      <c r="E57" s="7" t="s">
        <v>12</v>
      </c>
      <c r="F57" s="7" t="s">
        <v>67</v>
      </c>
      <c r="G57" s="7" t="s">
        <v>67</v>
      </c>
      <c r="H57" s="64">
        <v>99500</v>
      </c>
      <c r="I57" s="24"/>
      <c r="J57" s="24">
        <v>65242.15</v>
      </c>
      <c r="K57" s="7" t="s">
        <v>72</v>
      </c>
      <c r="L57" s="14">
        <v>41913</v>
      </c>
      <c r="M57" s="6"/>
    </row>
    <row r="58" spans="1:13" x14ac:dyDescent="0.25">
      <c r="A58" s="28"/>
      <c r="B58" s="7"/>
      <c r="C58" s="7"/>
      <c r="D58" s="7" t="s">
        <v>102</v>
      </c>
      <c r="E58" s="21"/>
      <c r="F58" s="7" t="s">
        <v>68</v>
      </c>
      <c r="G58" s="7" t="s">
        <v>68</v>
      </c>
      <c r="H58" s="64"/>
      <c r="I58" s="24"/>
      <c r="J58" s="24"/>
      <c r="K58" s="21"/>
      <c r="L58" s="13"/>
      <c r="M58" s="6"/>
    </row>
    <row r="59" spans="1:13" x14ac:dyDescent="0.25">
      <c r="A59" s="31"/>
      <c r="B59" s="7"/>
      <c r="C59" s="21"/>
      <c r="D59" s="7" t="s">
        <v>111</v>
      </c>
      <c r="E59" s="21"/>
      <c r="F59" s="7" t="s">
        <v>69</v>
      </c>
      <c r="G59" s="7" t="s">
        <v>69</v>
      </c>
      <c r="H59" s="64"/>
      <c r="I59" s="24"/>
      <c r="J59" s="24"/>
      <c r="K59" s="7"/>
      <c r="L59" s="13"/>
      <c r="M59" s="6"/>
    </row>
    <row r="60" spans="1:13" x14ac:dyDescent="0.25">
      <c r="A60" s="28"/>
      <c r="B60" s="7"/>
      <c r="C60" s="7"/>
      <c r="D60" s="7" t="s">
        <v>112</v>
      </c>
      <c r="E60" s="7"/>
      <c r="F60" s="7" t="s">
        <v>70</v>
      </c>
      <c r="G60" s="7" t="s">
        <v>70</v>
      </c>
      <c r="H60" s="64"/>
      <c r="I60" s="24"/>
      <c r="J60" s="24"/>
      <c r="K60" s="7"/>
      <c r="L60" s="13"/>
      <c r="M60" s="6"/>
    </row>
    <row r="61" spans="1:13" x14ac:dyDescent="0.25">
      <c r="A61" s="28"/>
      <c r="B61" s="7"/>
      <c r="C61" s="7"/>
      <c r="D61" s="7" t="s">
        <v>113</v>
      </c>
      <c r="E61" s="7"/>
      <c r="F61" s="7" t="s">
        <v>71</v>
      </c>
      <c r="G61" s="7" t="s">
        <v>71</v>
      </c>
      <c r="H61" s="64"/>
      <c r="I61" s="24"/>
      <c r="J61" s="24"/>
      <c r="K61" s="7"/>
      <c r="L61" s="13"/>
      <c r="M61" s="6"/>
    </row>
    <row r="62" spans="1:13" x14ac:dyDescent="0.25">
      <c r="A62" s="28"/>
      <c r="B62" s="7"/>
      <c r="C62" s="7"/>
      <c r="D62" s="7" t="s">
        <v>114</v>
      </c>
      <c r="E62" s="7"/>
      <c r="F62" s="7"/>
      <c r="G62" s="21"/>
      <c r="H62" s="64"/>
      <c r="I62" s="24"/>
      <c r="J62" s="24"/>
      <c r="K62" s="7"/>
      <c r="L62" s="13"/>
      <c r="M62" s="6"/>
    </row>
    <row r="63" spans="1:13" x14ac:dyDescent="0.25">
      <c r="A63" s="29"/>
      <c r="B63" s="9"/>
      <c r="C63" s="9"/>
      <c r="D63" s="9" t="s">
        <v>115</v>
      </c>
      <c r="E63" s="9"/>
      <c r="F63" s="9"/>
      <c r="G63" s="9"/>
      <c r="H63" s="65"/>
      <c r="I63" s="25"/>
      <c r="J63" s="25"/>
      <c r="K63" s="9"/>
      <c r="L63" s="16"/>
      <c r="M63" s="6"/>
    </row>
    <row r="64" spans="1:13" x14ac:dyDescent="0.25">
      <c r="A64" s="30">
        <v>2013</v>
      </c>
      <c r="B64" s="5" t="s">
        <v>132</v>
      </c>
      <c r="C64" s="5" t="s">
        <v>10</v>
      </c>
      <c r="D64" s="5" t="s">
        <v>116</v>
      </c>
      <c r="E64" s="5" t="s">
        <v>73</v>
      </c>
      <c r="F64" s="5" t="s">
        <v>74</v>
      </c>
      <c r="G64" s="5" t="s">
        <v>74</v>
      </c>
      <c r="H64" s="63"/>
      <c r="I64" s="23"/>
      <c r="J64" s="23">
        <v>12620</v>
      </c>
      <c r="K64" s="5" t="s">
        <v>74</v>
      </c>
      <c r="L64" s="15">
        <v>42705</v>
      </c>
      <c r="M64" s="4"/>
    </row>
    <row r="65" spans="1:13" x14ac:dyDescent="0.25">
      <c r="A65" s="28"/>
      <c r="B65" s="7"/>
      <c r="C65" s="7"/>
      <c r="D65" s="7" t="s">
        <v>117</v>
      </c>
      <c r="E65" s="7"/>
      <c r="F65" s="7"/>
      <c r="G65" s="7"/>
      <c r="H65" s="64"/>
      <c r="I65" s="24"/>
      <c r="J65" s="24"/>
      <c r="K65" s="7"/>
      <c r="L65" s="14"/>
      <c r="M65" s="8"/>
    </row>
    <row r="66" spans="1:13" x14ac:dyDescent="0.25">
      <c r="A66" s="32">
        <v>2013</v>
      </c>
      <c r="B66" s="2" t="s">
        <v>133</v>
      </c>
      <c r="C66" s="2" t="s">
        <v>10</v>
      </c>
      <c r="D66" s="2" t="s">
        <v>75</v>
      </c>
      <c r="E66" s="2" t="s">
        <v>73</v>
      </c>
      <c r="F66" s="2" t="s">
        <v>76</v>
      </c>
      <c r="G66" s="2" t="s">
        <v>76</v>
      </c>
      <c r="H66" s="67"/>
      <c r="I66" s="27"/>
      <c r="J66" s="27">
        <v>6033.6</v>
      </c>
      <c r="K66" s="2" t="s">
        <v>76</v>
      </c>
      <c r="L66" s="11">
        <v>41791</v>
      </c>
      <c r="M66" s="8"/>
    </row>
    <row r="67" spans="1:13" x14ac:dyDescent="0.25">
      <c r="A67" s="32">
        <v>2013</v>
      </c>
      <c r="B67" s="2" t="s">
        <v>134</v>
      </c>
      <c r="C67" s="2" t="s">
        <v>10</v>
      </c>
      <c r="D67" s="2" t="s">
        <v>77</v>
      </c>
      <c r="E67" s="2" t="s">
        <v>73</v>
      </c>
      <c r="F67" s="2" t="s">
        <v>76</v>
      </c>
      <c r="G67" s="2" t="s">
        <v>76</v>
      </c>
      <c r="H67" s="67"/>
      <c r="I67" s="27"/>
      <c r="J67" s="27">
        <v>13000</v>
      </c>
      <c r="K67" s="2" t="s">
        <v>76</v>
      </c>
      <c r="L67" s="11">
        <v>41791</v>
      </c>
      <c r="M67" s="4"/>
    </row>
    <row r="68" spans="1:13" x14ac:dyDescent="0.25">
      <c r="A68" s="30">
        <v>2013</v>
      </c>
      <c r="B68" s="22" t="s">
        <v>135</v>
      </c>
      <c r="C68" s="5" t="s">
        <v>10</v>
      </c>
      <c r="D68" s="5" t="s">
        <v>119</v>
      </c>
      <c r="E68" s="5" t="s">
        <v>73</v>
      </c>
      <c r="F68" s="5" t="s">
        <v>76</v>
      </c>
      <c r="G68" s="5" t="s">
        <v>76</v>
      </c>
      <c r="H68" s="63"/>
      <c r="I68" s="23"/>
      <c r="J68" s="23">
        <v>28000</v>
      </c>
      <c r="K68" s="5" t="s">
        <v>76</v>
      </c>
      <c r="L68" s="15">
        <v>41791</v>
      </c>
      <c r="M68" s="4"/>
    </row>
    <row r="69" spans="1:13" x14ac:dyDescent="0.25">
      <c r="A69" s="29"/>
      <c r="B69" s="9"/>
      <c r="C69" s="9"/>
      <c r="D69" s="9" t="s">
        <v>118</v>
      </c>
      <c r="E69" s="9"/>
      <c r="F69" s="9"/>
      <c r="G69" s="9"/>
      <c r="H69" s="65"/>
      <c r="I69" s="25"/>
      <c r="J69" s="25"/>
      <c r="K69" s="9"/>
      <c r="L69" s="20"/>
      <c r="M69" s="8"/>
    </row>
    <row r="70" spans="1:13" x14ac:dyDescent="0.25">
      <c r="A70" s="32">
        <v>2013</v>
      </c>
      <c r="B70" s="2">
        <v>5203488620</v>
      </c>
      <c r="C70" s="2" t="s">
        <v>10</v>
      </c>
      <c r="D70" s="2" t="s">
        <v>78</v>
      </c>
      <c r="E70" s="2" t="s">
        <v>73</v>
      </c>
      <c r="F70" s="2" t="s">
        <v>76</v>
      </c>
      <c r="G70" s="2" t="s">
        <v>76</v>
      </c>
      <c r="H70" s="67"/>
      <c r="I70" s="27"/>
      <c r="J70" s="27">
        <v>32000</v>
      </c>
      <c r="K70" s="2" t="s">
        <v>76</v>
      </c>
      <c r="L70" s="11">
        <v>41791</v>
      </c>
      <c r="M70" s="6"/>
    </row>
    <row r="71" spans="1:13" x14ac:dyDescent="0.25">
      <c r="A71" s="30">
        <v>2013</v>
      </c>
      <c r="B71" s="5">
        <v>5283275872</v>
      </c>
      <c r="C71" s="5" t="s">
        <v>10</v>
      </c>
      <c r="D71" s="5" t="s">
        <v>121</v>
      </c>
      <c r="E71" s="5" t="s">
        <v>73</v>
      </c>
      <c r="F71" s="5" t="s">
        <v>79</v>
      </c>
      <c r="G71" s="5" t="s">
        <v>79</v>
      </c>
      <c r="H71" s="63"/>
      <c r="I71" s="23"/>
      <c r="J71" s="23">
        <v>2600</v>
      </c>
      <c r="K71" s="5" t="s">
        <v>79</v>
      </c>
      <c r="L71" s="15">
        <v>41791</v>
      </c>
      <c r="M71" s="4"/>
    </row>
    <row r="72" spans="1:13" x14ac:dyDescent="0.25">
      <c r="A72" s="29"/>
      <c r="B72" s="9"/>
      <c r="C72" s="9"/>
      <c r="D72" s="9" t="s">
        <v>120</v>
      </c>
      <c r="E72" s="9"/>
      <c r="F72" s="9"/>
      <c r="G72" s="9"/>
      <c r="H72" s="65"/>
      <c r="I72" s="25"/>
      <c r="J72" s="25"/>
      <c r="K72" s="9"/>
      <c r="L72" s="20"/>
      <c r="M72" s="6"/>
    </row>
    <row r="73" spans="1:13" x14ac:dyDescent="0.25">
      <c r="A73" s="30">
        <v>2013</v>
      </c>
      <c r="B73" s="5" t="s">
        <v>136</v>
      </c>
      <c r="C73" s="5" t="s">
        <v>10</v>
      </c>
      <c r="D73" s="5" t="s">
        <v>122</v>
      </c>
      <c r="E73" s="5" t="s">
        <v>12</v>
      </c>
      <c r="F73" s="5" t="s">
        <v>80</v>
      </c>
      <c r="G73" s="5" t="s">
        <v>80</v>
      </c>
      <c r="H73" s="63">
        <v>79166</v>
      </c>
      <c r="I73" s="23"/>
      <c r="J73" s="23">
        <v>41864.699999999997</v>
      </c>
      <c r="K73" s="5" t="s">
        <v>80</v>
      </c>
      <c r="L73" s="15">
        <v>41974</v>
      </c>
      <c r="M73" s="4"/>
    </row>
    <row r="74" spans="1:13" x14ac:dyDescent="0.25">
      <c r="A74" s="29"/>
      <c r="B74" s="9"/>
      <c r="C74" s="9"/>
      <c r="D74" s="9" t="s">
        <v>123</v>
      </c>
      <c r="E74" s="9"/>
      <c r="F74" s="9" t="s">
        <v>81</v>
      </c>
      <c r="G74" s="9" t="s">
        <v>81</v>
      </c>
      <c r="H74" s="65"/>
      <c r="I74" s="25"/>
      <c r="J74" s="25"/>
      <c r="K74" s="9"/>
      <c r="L74" s="16"/>
      <c r="M74" s="6"/>
    </row>
    <row r="75" spans="1:13" x14ac:dyDescent="0.25">
      <c r="A75" s="30">
        <v>2013</v>
      </c>
      <c r="B75" s="5" t="s">
        <v>137</v>
      </c>
      <c r="C75" s="5" t="s">
        <v>10</v>
      </c>
      <c r="D75" s="5" t="s">
        <v>124</v>
      </c>
      <c r="E75" s="5" t="s">
        <v>73</v>
      </c>
      <c r="F75" s="5" t="s">
        <v>82</v>
      </c>
      <c r="G75" s="5" t="s">
        <v>82</v>
      </c>
      <c r="H75" s="63"/>
      <c r="I75" s="23"/>
      <c r="J75" s="23">
        <v>1434.96</v>
      </c>
      <c r="K75" s="5" t="s">
        <v>82</v>
      </c>
      <c r="L75" s="15">
        <v>41974</v>
      </c>
      <c r="M75" s="4"/>
    </row>
    <row r="76" spans="1:13" x14ac:dyDescent="0.25">
      <c r="A76" s="29"/>
      <c r="B76" s="9"/>
      <c r="C76" s="9"/>
      <c r="D76" s="9" t="s">
        <v>125</v>
      </c>
      <c r="E76" s="9"/>
      <c r="F76" s="9"/>
      <c r="G76" s="9"/>
      <c r="H76" s="65"/>
      <c r="I76" s="25"/>
      <c r="J76" s="25"/>
      <c r="K76" s="9"/>
      <c r="L76" s="16"/>
      <c r="M76" s="8"/>
    </row>
  </sheetData>
  <autoFilter ref="A1:M2" xr:uid="{05F19393-B2C5-4B77-B8CE-113553D09E2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3A31F-3462-46A8-82E6-3295D40CF2B4}">
  <dimension ref="A1:Z640"/>
  <sheetViews>
    <sheetView workbookViewId="0">
      <selection activeCell="A474" sqref="A474:XFD474"/>
    </sheetView>
  </sheetViews>
  <sheetFormatPr defaultRowHeight="15" x14ac:dyDescent="0.25"/>
  <cols>
    <col min="1" max="1" width="15.42578125" style="178" customWidth="1"/>
    <col min="2" max="2" width="12.42578125" style="178" customWidth="1"/>
    <col min="3" max="3" width="39.5703125" style="201" customWidth="1"/>
    <col min="4" max="4" width="21.140625" style="178" customWidth="1"/>
    <col min="5" max="5" width="17" style="178" customWidth="1"/>
    <col min="6" max="6" width="14" style="178" bestFit="1" customWidth="1"/>
    <col min="7" max="7" width="10.42578125" style="178" customWidth="1"/>
    <col min="8" max="8" width="52" style="178" bestFit="1" customWidth="1"/>
    <col min="9" max="9" width="13" style="178" customWidth="1"/>
    <col min="10" max="10" width="101.42578125" style="178" customWidth="1"/>
    <col min="11" max="11" width="255.7109375" style="178" bestFit="1" customWidth="1"/>
    <col min="12" max="12" width="65.140625" style="178" customWidth="1"/>
    <col min="13" max="13" width="33.85546875" style="178" bestFit="1" customWidth="1"/>
    <col min="14" max="254" width="9.140625" style="178"/>
    <col min="255" max="255" width="15.42578125" style="178" customWidth="1"/>
    <col min="256" max="256" width="12.42578125" style="178" customWidth="1"/>
    <col min="257" max="257" width="39.5703125" style="178" customWidth="1"/>
    <col min="258" max="258" width="21.140625" style="178" customWidth="1"/>
    <col min="259" max="259" width="17" style="178" customWidth="1"/>
    <col min="260" max="260" width="14" style="178" bestFit="1" customWidth="1"/>
    <col min="261" max="261" width="10.42578125" style="178" customWidth="1"/>
    <col min="262" max="262" width="52" style="178" bestFit="1" customWidth="1"/>
    <col min="263" max="263" width="13" style="178" customWidth="1"/>
    <col min="264" max="264" width="14" style="178" customWidth="1"/>
    <col min="265" max="265" width="14.140625" style="178" customWidth="1"/>
    <col min="266" max="266" width="101.42578125" style="178" customWidth="1"/>
    <col min="267" max="267" width="255.7109375" style="178" bestFit="1" customWidth="1"/>
    <col min="268" max="268" width="65.140625" style="178" customWidth="1"/>
    <col min="269" max="269" width="33.85546875" style="178" bestFit="1" customWidth="1"/>
    <col min="270" max="510" width="9.140625" style="178"/>
    <col min="511" max="511" width="15.42578125" style="178" customWidth="1"/>
    <col min="512" max="512" width="12.42578125" style="178" customWidth="1"/>
    <col min="513" max="513" width="39.5703125" style="178" customWidth="1"/>
    <col min="514" max="514" width="21.140625" style="178" customWidth="1"/>
    <col min="515" max="515" width="17" style="178" customWidth="1"/>
    <col min="516" max="516" width="14" style="178" bestFit="1" customWidth="1"/>
    <col min="517" max="517" width="10.42578125" style="178" customWidth="1"/>
    <col min="518" max="518" width="52" style="178" bestFit="1" customWidth="1"/>
    <col min="519" max="519" width="13" style="178" customWidth="1"/>
    <col min="520" max="520" width="14" style="178" customWidth="1"/>
    <col min="521" max="521" width="14.140625" style="178" customWidth="1"/>
    <col min="522" max="522" width="101.42578125" style="178" customWidth="1"/>
    <col min="523" max="523" width="255.7109375" style="178" bestFit="1" customWidth="1"/>
    <col min="524" max="524" width="65.140625" style="178" customWidth="1"/>
    <col min="525" max="525" width="33.85546875" style="178" bestFit="1" customWidth="1"/>
    <col min="526" max="766" width="9.140625" style="178"/>
    <col min="767" max="767" width="15.42578125" style="178" customWidth="1"/>
    <col min="768" max="768" width="12.42578125" style="178" customWidth="1"/>
    <col min="769" max="769" width="39.5703125" style="178" customWidth="1"/>
    <col min="770" max="770" width="21.140625" style="178" customWidth="1"/>
    <col min="771" max="771" width="17" style="178" customWidth="1"/>
    <col min="772" max="772" width="14" style="178" bestFit="1" customWidth="1"/>
    <col min="773" max="773" width="10.42578125" style="178" customWidth="1"/>
    <col min="774" max="774" width="52" style="178" bestFit="1" customWidth="1"/>
    <col min="775" max="775" width="13" style="178" customWidth="1"/>
    <col min="776" max="776" width="14" style="178" customWidth="1"/>
    <col min="777" max="777" width="14.140625" style="178" customWidth="1"/>
    <col min="778" max="778" width="101.42578125" style="178" customWidth="1"/>
    <col min="779" max="779" width="255.7109375" style="178" bestFit="1" customWidth="1"/>
    <col min="780" max="780" width="65.140625" style="178" customWidth="1"/>
    <col min="781" max="781" width="33.85546875" style="178" bestFit="1" customWidth="1"/>
    <col min="782" max="1022" width="9.140625" style="178"/>
    <col min="1023" max="1023" width="15.42578125" style="178" customWidth="1"/>
    <col min="1024" max="1024" width="12.42578125" style="178" customWidth="1"/>
    <col min="1025" max="1025" width="39.5703125" style="178" customWidth="1"/>
    <col min="1026" max="1026" width="21.140625" style="178" customWidth="1"/>
    <col min="1027" max="1027" width="17" style="178" customWidth="1"/>
    <col min="1028" max="1028" width="14" style="178" bestFit="1" customWidth="1"/>
    <col min="1029" max="1029" width="10.42578125" style="178" customWidth="1"/>
    <col min="1030" max="1030" width="52" style="178" bestFit="1" customWidth="1"/>
    <col min="1031" max="1031" width="13" style="178" customWidth="1"/>
    <col min="1032" max="1032" width="14" style="178" customWidth="1"/>
    <col min="1033" max="1033" width="14.140625" style="178" customWidth="1"/>
    <col min="1034" max="1034" width="101.42578125" style="178" customWidth="1"/>
    <col min="1035" max="1035" width="255.7109375" style="178" bestFit="1" customWidth="1"/>
    <col min="1036" max="1036" width="65.140625" style="178" customWidth="1"/>
    <col min="1037" max="1037" width="33.85546875" style="178" bestFit="1" customWidth="1"/>
    <col min="1038" max="1278" width="9.140625" style="178"/>
    <col min="1279" max="1279" width="15.42578125" style="178" customWidth="1"/>
    <col min="1280" max="1280" width="12.42578125" style="178" customWidth="1"/>
    <col min="1281" max="1281" width="39.5703125" style="178" customWidth="1"/>
    <col min="1282" max="1282" width="21.140625" style="178" customWidth="1"/>
    <col min="1283" max="1283" width="17" style="178" customWidth="1"/>
    <col min="1284" max="1284" width="14" style="178" bestFit="1" customWidth="1"/>
    <col min="1285" max="1285" width="10.42578125" style="178" customWidth="1"/>
    <col min="1286" max="1286" width="52" style="178" bestFit="1" customWidth="1"/>
    <col min="1287" max="1287" width="13" style="178" customWidth="1"/>
    <col min="1288" max="1288" width="14" style="178" customWidth="1"/>
    <col min="1289" max="1289" width="14.140625" style="178" customWidth="1"/>
    <col min="1290" max="1290" width="101.42578125" style="178" customWidth="1"/>
    <col min="1291" max="1291" width="255.7109375" style="178" bestFit="1" customWidth="1"/>
    <col min="1292" max="1292" width="65.140625" style="178" customWidth="1"/>
    <col min="1293" max="1293" width="33.85546875" style="178" bestFit="1" customWidth="1"/>
    <col min="1294" max="1534" width="9.140625" style="178"/>
    <col min="1535" max="1535" width="15.42578125" style="178" customWidth="1"/>
    <col min="1536" max="1536" width="12.42578125" style="178" customWidth="1"/>
    <col min="1537" max="1537" width="39.5703125" style="178" customWidth="1"/>
    <col min="1538" max="1538" width="21.140625" style="178" customWidth="1"/>
    <col min="1539" max="1539" width="17" style="178" customWidth="1"/>
    <col min="1540" max="1540" width="14" style="178" bestFit="1" customWidth="1"/>
    <col min="1541" max="1541" width="10.42578125" style="178" customWidth="1"/>
    <col min="1542" max="1542" width="52" style="178" bestFit="1" customWidth="1"/>
    <col min="1543" max="1543" width="13" style="178" customWidth="1"/>
    <col min="1544" max="1544" width="14" style="178" customWidth="1"/>
    <col min="1545" max="1545" width="14.140625" style="178" customWidth="1"/>
    <col min="1546" max="1546" width="101.42578125" style="178" customWidth="1"/>
    <col min="1547" max="1547" width="255.7109375" style="178" bestFit="1" customWidth="1"/>
    <col min="1548" max="1548" width="65.140625" style="178" customWidth="1"/>
    <col min="1549" max="1549" width="33.85546875" style="178" bestFit="1" customWidth="1"/>
    <col min="1550" max="1790" width="9.140625" style="178"/>
    <col min="1791" max="1791" width="15.42578125" style="178" customWidth="1"/>
    <col min="1792" max="1792" width="12.42578125" style="178" customWidth="1"/>
    <col min="1793" max="1793" width="39.5703125" style="178" customWidth="1"/>
    <col min="1794" max="1794" width="21.140625" style="178" customWidth="1"/>
    <col min="1795" max="1795" width="17" style="178" customWidth="1"/>
    <col min="1796" max="1796" width="14" style="178" bestFit="1" customWidth="1"/>
    <col min="1797" max="1797" width="10.42578125" style="178" customWidth="1"/>
    <col min="1798" max="1798" width="52" style="178" bestFit="1" customWidth="1"/>
    <col min="1799" max="1799" width="13" style="178" customWidth="1"/>
    <col min="1800" max="1800" width="14" style="178" customWidth="1"/>
    <col min="1801" max="1801" width="14.140625" style="178" customWidth="1"/>
    <col min="1802" max="1802" width="101.42578125" style="178" customWidth="1"/>
    <col min="1803" max="1803" width="255.7109375" style="178" bestFit="1" customWidth="1"/>
    <col min="1804" max="1804" width="65.140625" style="178" customWidth="1"/>
    <col min="1805" max="1805" width="33.85546875" style="178" bestFit="1" customWidth="1"/>
    <col min="1806" max="2046" width="9.140625" style="178"/>
    <col min="2047" max="2047" width="15.42578125" style="178" customWidth="1"/>
    <col min="2048" max="2048" width="12.42578125" style="178" customWidth="1"/>
    <col min="2049" max="2049" width="39.5703125" style="178" customWidth="1"/>
    <col min="2050" max="2050" width="21.140625" style="178" customWidth="1"/>
    <col min="2051" max="2051" width="17" style="178" customWidth="1"/>
    <col min="2052" max="2052" width="14" style="178" bestFit="1" customWidth="1"/>
    <col min="2053" max="2053" width="10.42578125" style="178" customWidth="1"/>
    <col min="2054" max="2054" width="52" style="178" bestFit="1" customWidth="1"/>
    <col min="2055" max="2055" width="13" style="178" customWidth="1"/>
    <col min="2056" max="2056" width="14" style="178" customWidth="1"/>
    <col min="2057" max="2057" width="14.140625" style="178" customWidth="1"/>
    <col min="2058" max="2058" width="101.42578125" style="178" customWidth="1"/>
    <col min="2059" max="2059" width="255.7109375" style="178" bestFit="1" customWidth="1"/>
    <col min="2060" max="2060" width="65.140625" style="178" customWidth="1"/>
    <col min="2061" max="2061" width="33.85546875" style="178" bestFit="1" customWidth="1"/>
    <col min="2062" max="2302" width="9.140625" style="178"/>
    <col min="2303" max="2303" width="15.42578125" style="178" customWidth="1"/>
    <col min="2304" max="2304" width="12.42578125" style="178" customWidth="1"/>
    <col min="2305" max="2305" width="39.5703125" style="178" customWidth="1"/>
    <col min="2306" max="2306" width="21.140625" style="178" customWidth="1"/>
    <col min="2307" max="2307" width="17" style="178" customWidth="1"/>
    <col min="2308" max="2308" width="14" style="178" bestFit="1" customWidth="1"/>
    <col min="2309" max="2309" width="10.42578125" style="178" customWidth="1"/>
    <col min="2310" max="2310" width="52" style="178" bestFit="1" customWidth="1"/>
    <col min="2311" max="2311" width="13" style="178" customWidth="1"/>
    <col min="2312" max="2312" width="14" style="178" customWidth="1"/>
    <col min="2313" max="2313" width="14.140625" style="178" customWidth="1"/>
    <col min="2314" max="2314" width="101.42578125" style="178" customWidth="1"/>
    <col min="2315" max="2315" width="255.7109375" style="178" bestFit="1" customWidth="1"/>
    <col min="2316" max="2316" width="65.140625" style="178" customWidth="1"/>
    <col min="2317" max="2317" width="33.85546875" style="178" bestFit="1" customWidth="1"/>
    <col min="2318" max="2558" width="9.140625" style="178"/>
    <col min="2559" max="2559" width="15.42578125" style="178" customWidth="1"/>
    <col min="2560" max="2560" width="12.42578125" style="178" customWidth="1"/>
    <col min="2561" max="2561" width="39.5703125" style="178" customWidth="1"/>
    <col min="2562" max="2562" width="21.140625" style="178" customWidth="1"/>
    <col min="2563" max="2563" width="17" style="178" customWidth="1"/>
    <col min="2564" max="2564" width="14" style="178" bestFit="1" customWidth="1"/>
    <col min="2565" max="2565" width="10.42578125" style="178" customWidth="1"/>
    <col min="2566" max="2566" width="52" style="178" bestFit="1" customWidth="1"/>
    <col min="2567" max="2567" width="13" style="178" customWidth="1"/>
    <col min="2568" max="2568" width="14" style="178" customWidth="1"/>
    <col min="2569" max="2569" width="14.140625" style="178" customWidth="1"/>
    <col min="2570" max="2570" width="101.42578125" style="178" customWidth="1"/>
    <col min="2571" max="2571" width="255.7109375" style="178" bestFit="1" customWidth="1"/>
    <col min="2572" max="2572" width="65.140625" style="178" customWidth="1"/>
    <col min="2573" max="2573" width="33.85546875" style="178" bestFit="1" customWidth="1"/>
    <col min="2574" max="2814" width="9.140625" style="178"/>
    <col min="2815" max="2815" width="15.42578125" style="178" customWidth="1"/>
    <col min="2816" max="2816" width="12.42578125" style="178" customWidth="1"/>
    <col min="2817" max="2817" width="39.5703125" style="178" customWidth="1"/>
    <col min="2818" max="2818" width="21.140625" style="178" customWidth="1"/>
    <col min="2819" max="2819" width="17" style="178" customWidth="1"/>
    <col min="2820" max="2820" width="14" style="178" bestFit="1" customWidth="1"/>
    <col min="2821" max="2821" width="10.42578125" style="178" customWidth="1"/>
    <col min="2822" max="2822" width="52" style="178" bestFit="1" customWidth="1"/>
    <col min="2823" max="2823" width="13" style="178" customWidth="1"/>
    <col min="2824" max="2824" width="14" style="178" customWidth="1"/>
    <col min="2825" max="2825" width="14.140625" style="178" customWidth="1"/>
    <col min="2826" max="2826" width="101.42578125" style="178" customWidth="1"/>
    <col min="2827" max="2827" width="255.7109375" style="178" bestFit="1" customWidth="1"/>
    <col min="2828" max="2828" width="65.140625" style="178" customWidth="1"/>
    <col min="2829" max="2829" width="33.85546875" style="178" bestFit="1" customWidth="1"/>
    <col min="2830" max="3070" width="9.140625" style="178"/>
    <col min="3071" max="3071" width="15.42578125" style="178" customWidth="1"/>
    <col min="3072" max="3072" width="12.42578125" style="178" customWidth="1"/>
    <col min="3073" max="3073" width="39.5703125" style="178" customWidth="1"/>
    <col min="3074" max="3074" width="21.140625" style="178" customWidth="1"/>
    <col min="3075" max="3075" width="17" style="178" customWidth="1"/>
    <col min="3076" max="3076" width="14" style="178" bestFit="1" customWidth="1"/>
    <col min="3077" max="3077" width="10.42578125" style="178" customWidth="1"/>
    <col min="3078" max="3078" width="52" style="178" bestFit="1" customWidth="1"/>
    <col min="3079" max="3079" width="13" style="178" customWidth="1"/>
    <col min="3080" max="3080" width="14" style="178" customWidth="1"/>
    <col min="3081" max="3081" width="14.140625" style="178" customWidth="1"/>
    <col min="3082" max="3082" width="101.42578125" style="178" customWidth="1"/>
    <col min="3083" max="3083" width="255.7109375" style="178" bestFit="1" customWidth="1"/>
    <col min="3084" max="3084" width="65.140625" style="178" customWidth="1"/>
    <col min="3085" max="3085" width="33.85546875" style="178" bestFit="1" customWidth="1"/>
    <col min="3086" max="3326" width="9.140625" style="178"/>
    <col min="3327" max="3327" width="15.42578125" style="178" customWidth="1"/>
    <col min="3328" max="3328" width="12.42578125" style="178" customWidth="1"/>
    <col min="3329" max="3329" width="39.5703125" style="178" customWidth="1"/>
    <col min="3330" max="3330" width="21.140625" style="178" customWidth="1"/>
    <col min="3331" max="3331" width="17" style="178" customWidth="1"/>
    <col min="3332" max="3332" width="14" style="178" bestFit="1" customWidth="1"/>
    <col min="3333" max="3333" width="10.42578125" style="178" customWidth="1"/>
    <col min="3334" max="3334" width="52" style="178" bestFit="1" customWidth="1"/>
    <col min="3335" max="3335" width="13" style="178" customWidth="1"/>
    <col min="3336" max="3336" width="14" style="178" customWidth="1"/>
    <col min="3337" max="3337" width="14.140625" style="178" customWidth="1"/>
    <col min="3338" max="3338" width="101.42578125" style="178" customWidth="1"/>
    <col min="3339" max="3339" width="255.7109375" style="178" bestFit="1" customWidth="1"/>
    <col min="3340" max="3340" width="65.140625" style="178" customWidth="1"/>
    <col min="3341" max="3341" width="33.85546875" style="178" bestFit="1" customWidth="1"/>
    <col min="3342" max="3582" width="9.140625" style="178"/>
    <col min="3583" max="3583" width="15.42578125" style="178" customWidth="1"/>
    <col min="3584" max="3584" width="12.42578125" style="178" customWidth="1"/>
    <col min="3585" max="3585" width="39.5703125" style="178" customWidth="1"/>
    <col min="3586" max="3586" width="21.140625" style="178" customWidth="1"/>
    <col min="3587" max="3587" width="17" style="178" customWidth="1"/>
    <col min="3588" max="3588" width="14" style="178" bestFit="1" customWidth="1"/>
    <col min="3589" max="3589" width="10.42578125" style="178" customWidth="1"/>
    <col min="3590" max="3590" width="52" style="178" bestFit="1" customWidth="1"/>
    <col min="3591" max="3591" width="13" style="178" customWidth="1"/>
    <col min="3592" max="3592" width="14" style="178" customWidth="1"/>
    <col min="3593" max="3593" width="14.140625" style="178" customWidth="1"/>
    <col min="3594" max="3594" width="101.42578125" style="178" customWidth="1"/>
    <col min="3595" max="3595" width="255.7109375" style="178" bestFit="1" customWidth="1"/>
    <col min="3596" max="3596" width="65.140625" style="178" customWidth="1"/>
    <col min="3597" max="3597" width="33.85546875" style="178" bestFit="1" customWidth="1"/>
    <col min="3598" max="3838" width="9.140625" style="178"/>
    <col min="3839" max="3839" width="15.42578125" style="178" customWidth="1"/>
    <col min="3840" max="3840" width="12.42578125" style="178" customWidth="1"/>
    <col min="3841" max="3841" width="39.5703125" style="178" customWidth="1"/>
    <col min="3842" max="3842" width="21.140625" style="178" customWidth="1"/>
    <col min="3843" max="3843" width="17" style="178" customWidth="1"/>
    <col min="3844" max="3844" width="14" style="178" bestFit="1" customWidth="1"/>
    <col min="3845" max="3845" width="10.42578125" style="178" customWidth="1"/>
    <col min="3846" max="3846" width="52" style="178" bestFit="1" customWidth="1"/>
    <col min="3847" max="3847" width="13" style="178" customWidth="1"/>
    <col min="3848" max="3848" width="14" style="178" customWidth="1"/>
    <col min="3849" max="3849" width="14.140625" style="178" customWidth="1"/>
    <col min="3850" max="3850" width="101.42578125" style="178" customWidth="1"/>
    <col min="3851" max="3851" width="255.7109375" style="178" bestFit="1" customWidth="1"/>
    <col min="3852" max="3852" width="65.140625" style="178" customWidth="1"/>
    <col min="3853" max="3853" width="33.85546875" style="178" bestFit="1" customWidth="1"/>
    <col min="3854" max="4094" width="9.140625" style="178"/>
    <col min="4095" max="4095" width="15.42578125" style="178" customWidth="1"/>
    <col min="4096" max="4096" width="12.42578125" style="178" customWidth="1"/>
    <col min="4097" max="4097" width="39.5703125" style="178" customWidth="1"/>
    <col min="4098" max="4098" width="21.140625" style="178" customWidth="1"/>
    <col min="4099" max="4099" width="17" style="178" customWidth="1"/>
    <col min="4100" max="4100" width="14" style="178" bestFit="1" customWidth="1"/>
    <col min="4101" max="4101" width="10.42578125" style="178" customWidth="1"/>
    <col min="4102" max="4102" width="52" style="178" bestFit="1" customWidth="1"/>
    <col min="4103" max="4103" width="13" style="178" customWidth="1"/>
    <col min="4104" max="4104" width="14" style="178" customWidth="1"/>
    <col min="4105" max="4105" width="14.140625" style="178" customWidth="1"/>
    <col min="4106" max="4106" width="101.42578125" style="178" customWidth="1"/>
    <col min="4107" max="4107" width="255.7109375" style="178" bestFit="1" customWidth="1"/>
    <col min="4108" max="4108" width="65.140625" style="178" customWidth="1"/>
    <col min="4109" max="4109" width="33.85546875" style="178" bestFit="1" customWidth="1"/>
    <col min="4110" max="4350" width="9.140625" style="178"/>
    <col min="4351" max="4351" width="15.42578125" style="178" customWidth="1"/>
    <col min="4352" max="4352" width="12.42578125" style="178" customWidth="1"/>
    <col min="4353" max="4353" width="39.5703125" style="178" customWidth="1"/>
    <col min="4354" max="4354" width="21.140625" style="178" customWidth="1"/>
    <col min="4355" max="4355" width="17" style="178" customWidth="1"/>
    <col min="4356" max="4356" width="14" style="178" bestFit="1" customWidth="1"/>
    <col min="4357" max="4357" width="10.42578125" style="178" customWidth="1"/>
    <col min="4358" max="4358" width="52" style="178" bestFit="1" customWidth="1"/>
    <col min="4359" max="4359" width="13" style="178" customWidth="1"/>
    <col min="4360" max="4360" width="14" style="178" customWidth="1"/>
    <col min="4361" max="4361" width="14.140625" style="178" customWidth="1"/>
    <col min="4362" max="4362" width="101.42578125" style="178" customWidth="1"/>
    <col min="4363" max="4363" width="255.7109375" style="178" bestFit="1" customWidth="1"/>
    <col min="4364" max="4364" width="65.140625" style="178" customWidth="1"/>
    <col min="4365" max="4365" width="33.85546875" style="178" bestFit="1" customWidth="1"/>
    <col min="4366" max="4606" width="9.140625" style="178"/>
    <col min="4607" max="4607" width="15.42578125" style="178" customWidth="1"/>
    <col min="4608" max="4608" width="12.42578125" style="178" customWidth="1"/>
    <col min="4609" max="4609" width="39.5703125" style="178" customWidth="1"/>
    <col min="4610" max="4610" width="21.140625" style="178" customWidth="1"/>
    <col min="4611" max="4611" width="17" style="178" customWidth="1"/>
    <col min="4612" max="4612" width="14" style="178" bestFit="1" customWidth="1"/>
    <col min="4613" max="4613" width="10.42578125" style="178" customWidth="1"/>
    <col min="4614" max="4614" width="52" style="178" bestFit="1" customWidth="1"/>
    <col min="4615" max="4615" width="13" style="178" customWidth="1"/>
    <col min="4616" max="4616" width="14" style="178" customWidth="1"/>
    <col min="4617" max="4617" width="14.140625" style="178" customWidth="1"/>
    <col min="4618" max="4618" width="101.42578125" style="178" customWidth="1"/>
    <col min="4619" max="4619" width="255.7109375" style="178" bestFit="1" customWidth="1"/>
    <col min="4620" max="4620" width="65.140625" style="178" customWidth="1"/>
    <col min="4621" max="4621" width="33.85546875" style="178" bestFit="1" customWidth="1"/>
    <col min="4622" max="4862" width="9.140625" style="178"/>
    <col min="4863" max="4863" width="15.42578125" style="178" customWidth="1"/>
    <col min="4864" max="4864" width="12.42578125" style="178" customWidth="1"/>
    <col min="4865" max="4865" width="39.5703125" style="178" customWidth="1"/>
    <col min="4866" max="4866" width="21.140625" style="178" customWidth="1"/>
    <col min="4867" max="4867" width="17" style="178" customWidth="1"/>
    <col min="4868" max="4868" width="14" style="178" bestFit="1" customWidth="1"/>
    <col min="4869" max="4869" width="10.42578125" style="178" customWidth="1"/>
    <col min="4870" max="4870" width="52" style="178" bestFit="1" customWidth="1"/>
    <col min="4871" max="4871" width="13" style="178" customWidth="1"/>
    <col min="4872" max="4872" width="14" style="178" customWidth="1"/>
    <col min="4873" max="4873" width="14.140625" style="178" customWidth="1"/>
    <col min="4874" max="4874" width="101.42578125" style="178" customWidth="1"/>
    <col min="4875" max="4875" width="255.7109375" style="178" bestFit="1" customWidth="1"/>
    <col min="4876" max="4876" width="65.140625" style="178" customWidth="1"/>
    <col min="4877" max="4877" width="33.85546875" style="178" bestFit="1" customWidth="1"/>
    <col min="4878" max="5118" width="9.140625" style="178"/>
    <col min="5119" max="5119" width="15.42578125" style="178" customWidth="1"/>
    <col min="5120" max="5120" width="12.42578125" style="178" customWidth="1"/>
    <col min="5121" max="5121" width="39.5703125" style="178" customWidth="1"/>
    <col min="5122" max="5122" width="21.140625" style="178" customWidth="1"/>
    <col min="5123" max="5123" width="17" style="178" customWidth="1"/>
    <col min="5124" max="5124" width="14" style="178" bestFit="1" customWidth="1"/>
    <col min="5125" max="5125" width="10.42578125" style="178" customWidth="1"/>
    <col min="5126" max="5126" width="52" style="178" bestFit="1" customWidth="1"/>
    <col min="5127" max="5127" width="13" style="178" customWidth="1"/>
    <col min="5128" max="5128" width="14" style="178" customWidth="1"/>
    <col min="5129" max="5129" width="14.140625" style="178" customWidth="1"/>
    <col min="5130" max="5130" width="101.42578125" style="178" customWidth="1"/>
    <col min="5131" max="5131" width="255.7109375" style="178" bestFit="1" customWidth="1"/>
    <col min="5132" max="5132" width="65.140625" style="178" customWidth="1"/>
    <col min="5133" max="5133" width="33.85546875" style="178" bestFit="1" customWidth="1"/>
    <col min="5134" max="5374" width="9.140625" style="178"/>
    <col min="5375" max="5375" width="15.42578125" style="178" customWidth="1"/>
    <col min="5376" max="5376" width="12.42578125" style="178" customWidth="1"/>
    <col min="5377" max="5377" width="39.5703125" style="178" customWidth="1"/>
    <col min="5378" max="5378" width="21.140625" style="178" customWidth="1"/>
    <col min="5379" max="5379" width="17" style="178" customWidth="1"/>
    <col min="5380" max="5380" width="14" style="178" bestFit="1" customWidth="1"/>
    <col min="5381" max="5381" width="10.42578125" style="178" customWidth="1"/>
    <col min="5382" max="5382" width="52" style="178" bestFit="1" customWidth="1"/>
    <col min="5383" max="5383" width="13" style="178" customWidth="1"/>
    <col min="5384" max="5384" width="14" style="178" customWidth="1"/>
    <col min="5385" max="5385" width="14.140625" style="178" customWidth="1"/>
    <col min="5386" max="5386" width="101.42578125" style="178" customWidth="1"/>
    <col min="5387" max="5387" width="255.7109375" style="178" bestFit="1" customWidth="1"/>
    <col min="5388" max="5388" width="65.140625" style="178" customWidth="1"/>
    <col min="5389" max="5389" width="33.85546875" style="178" bestFit="1" customWidth="1"/>
    <col min="5390" max="5630" width="9.140625" style="178"/>
    <col min="5631" max="5631" width="15.42578125" style="178" customWidth="1"/>
    <col min="5632" max="5632" width="12.42578125" style="178" customWidth="1"/>
    <col min="5633" max="5633" width="39.5703125" style="178" customWidth="1"/>
    <col min="5634" max="5634" width="21.140625" style="178" customWidth="1"/>
    <col min="5635" max="5635" width="17" style="178" customWidth="1"/>
    <col min="5636" max="5636" width="14" style="178" bestFit="1" customWidth="1"/>
    <col min="5637" max="5637" width="10.42578125" style="178" customWidth="1"/>
    <col min="5638" max="5638" width="52" style="178" bestFit="1" customWidth="1"/>
    <col min="5639" max="5639" width="13" style="178" customWidth="1"/>
    <col min="5640" max="5640" width="14" style="178" customWidth="1"/>
    <col min="5641" max="5641" width="14.140625" style="178" customWidth="1"/>
    <col min="5642" max="5642" width="101.42578125" style="178" customWidth="1"/>
    <col min="5643" max="5643" width="255.7109375" style="178" bestFit="1" customWidth="1"/>
    <col min="5644" max="5644" width="65.140625" style="178" customWidth="1"/>
    <col min="5645" max="5645" width="33.85546875" style="178" bestFit="1" customWidth="1"/>
    <col min="5646" max="5886" width="9.140625" style="178"/>
    <col min="5887" max="5887" width="15.42578125" style="178" customWidth="1"/>
    <col min="5888" max="5888" width="12.42578125" style="178" customWidth="1"/>
    <col min="5889" max="5889" width="39.5703125" style="178" customWidth="1"/>
    <col min="5890" max="5890" width="21.140625" style="178" customWidth="1"/>
    <col min="5891" max="5891" width="17" style="178" customWidth="1"/>
    <col min="5892" max="5892" width="14" style="178" bestFit="1" customWidth="1"/>
    <col min="5893" max="5893" width="10.42578125" style="178" customWidth="1"/>
    <col min="5894" max="5894" width="52" style="178" bestFit="1" customWidth="1"/>
    <col min="5895" max="5895" width="13" style="178" customWidth="1"/>
    <col min="5896" max="5896" width="14" style="178" customWidth="1"/>
    <col min="5897" max="5897" width="14.140625" style="178" customWidth="1"/>
    <col min="5898" max="5898" width="101.42578125" style="178" customWidth="1"/>
    <col min="5899" max="5899" width="255.7109375" style="178" bestFit="1" customWidth="1"/>
    <col min="5900" max="5900" width="65.140625" style="178" customWidth="1"/>
    <col min="5901" max="5901" width="33.85546875" style="178" bestFit="1" customWidth="1"/>
    <col min="5902" max="6142" width="9.140625" style="178"/>
    <col min="6143" max="6143" width="15.42578125" style="178" customWidth="1"/>
    <col min="6144" max="6144" width="12.42578125" style="178" customWidth="1"/>
    <col min="6145" max="6145" width="39.5703125" style="178" customWidth="1"/>
    <col min="6146" max="6146" width="21.140625" style="178" customWidth="1"/>
    <col min="6147" max="6147" width="17" style="178" customWidth="1"/>
    <col min="6148" max="6148" width="14" style="178" bestFit="1" customWidth="1"/>
    <col min="6149" max="6149" width="10.42578125" style="178" customWidth="1"/>
    <col min="6150" max="6150" width="52" style="178" bestFit="1" customWidth="1"/>
    <col min="6151" max="6151" width="13" style="178" customWidth="1"/>
    <col min="6152" max="6152" width="14" style="178" customWidth="1"/>
    <col min="6153" max="6153" width="14.140625" style="178" customWidth="1"/>
    <col min="6154" max="6154" width="101.42578125" style="178" customWidth="1"/>
    <col min="6155" max="6155" width="255.7109375" style="178" bestFit="1" customWidth="1"/>
    <col min="6156" max="6156" width="65.140625" style="178" customWidth="1"/>
    <col min="6157" max="6157" width="33.85546875" style="178" bestFit="1" customWidth="1"/>
    <col min="6158" max="6398" width="9.140625" style="178"/>
    <col min="6399" max="6399" width="15.42578125" style="178" customWidth="1"/>
    <col min="6400" max="6400" width="12.42578125" style="178" customWidth="1"/>
    <col min="6401" max="6401" width="39.5703125" style="178" customWidth="1"/>
    <col min="6402" max="6402" width="21.140625" style="178" customWidth="1"/>
    <col min="6403" max="6403" width="17" style="178" customWidth="1"/>
    <col min="6404" max="6404" width="14" style="178" bestFit="1" customWidth="1"/>
    <col min="6405" max="6405" width="10.42578125" style="178" customWidth="1"/>
    <col min="6406" max="6406" width="52" style="178" bestFit="1" customWidth="1"/>
    <col min="6407" max="6407" width="13" style="178" customWidth="1"/>
    <col min="6408" max="6408" width="14" style="178" customWidth="1"/>
    <col min="6409" max="6409" width="14.140625" style="178" customWidth="1"/>
    <col min="6410" max="6410" width="101.42578125" style="178" customWidth="1"/>
    <col min="6411" max="6411" width="255.7109375" style="178" bestFit="1" customWidth="1"/>
    <col min="6412" max="6412" width="65.140625" style="178" customWidth="1"/>
    <col min="6413" max="6413" width="33.85546875" style="178" bestFit="1" customWidth="1"/>
    <col min="6414" max="6654" width="9.140625" style="178"/>
    <col min="6655" max="6655" width="15.42578125" style="178" customWidth="1"/>
    <col min="6656" max="6656" width="12.42578125" style="178" customWidth="1"/>
    <col min="6657" max="6657" width="39.5703125" style="178" customWidth="1"/>
    <col min="6658" max="6658" width="21.140625" style="178" customWidth="1"/>
    <col min="6659" max="6659" width="17" style="178" customWidth="1"/>
    <col min="6660" max="6660" width="14" style="178" bestFit="1" customWidth="1"/>
    <col min="6661" max="6661" width="10.42578125" style="178" customWidth="1"/>
    <col min="6662" max="6662" width="52" style="178" bestFit="1" customWidth="1"/>
    <col min="6663" max="6663" width="13" style="178" customWidth="1"/>
    <col min="6664" max="6664" width="14" style="178" customWidth="1"/>
    <col min="6665" max="6665" width="14.140625" style="178" customWidth="1"/>
    <col min="6666" max="6666" width="101.42578125" style="178" customWidth="1"/>
    <col min="6667" max="6667" width="255.7109375" style="178" bestFit="1" customWidth="1"/>
    <col min="6668" max="6668" width="65.140625" style="178" customWidth="1"/>
    <col min="6669" max="6669" width="33.85546875" style="178" bestFit="1" customWidth="1"/>
    <col min="6670" max="6910" width="9.140625" style="178"/>
    <col min="6911" max="6911" width="15.42578125" style="178" customWidth="1"/>
    <col min="6912" max="6912" width="12.42578125" style="178" customWidth="1"/>
    <col min="6913" max="6913" width="39.5703125" style="178" customWidth="1"/>
    <col min="6914" max="6914" width="21.140625" style="178" customWidth="1"/>
    <col min="6915" max="6915" width="17" style="178" customWidth="1"/>
    <col min="6916" max="6916" width="14" style="178" bestFit="1" customWidth="1"/>
    <col min="6917" max="6917" width="10.42578125" style="178" customWidth="1"/>
    <col min="6918" max="6918" width="52" style="178" bestFit="1" customWidth="1"/>
    <col min="6919" max="6919" width="13" style="178" customWidth="1"/>
    <col min="6920" max="6920" width="14" style="178" customWidth="1"/>
    <col min="6921" max="6921" width="14.140625" style="178" customWidth="1"/>
    <col min="6922" max="6922" width="101.42578125" style="178" customWidth="1"/>
    <col min="6923" max="6923" width="255.7109375" style="178" bestFit="1" customWidth="1"/>
    <col min="6924" max="6924" width="65.140625" style="178" customWidth="1"/>
    <col min="6925" max="6925" width="33.85546875" style="178" bestFit="1" customWidth="1"/>
    <col min="6926" max="7166" width="9.140625" style="178"/>
    <col min="7167" max="7167" width="15.42578125" style="178" customWidth="1"/>
    <col min="7168" max="7168" width="12.42578125" style="178" customWidth="1"/>
    <col min="7169" max="7169" width="39.5703125" style="178" customWidth="1"/>
    <col min="7170" max="7170" width="21.140625" style="178" customWidth="1"/>
    <col min="7171" max="7171" width="17" style="178" customWidth="1"/>
    <col min="7172" max="7172" width="14" style="178" bestFit="1" customWidth="1"/>
    <col min="7173" max="7173" width="10.42578125" style="178" customWidth="1"/>
    <col min="7174" max="7174" width="52" style="178" bestFit="1" customWidth="1"/>
    <col min="7175" max="7175" width="13" style="178" customWidth="1"/>
    <col min="7176" max="7176" width="14" style="178" customWidth="1"/>
    <col min="7177" max="7177" width="14.140625" style="178" customWidth="1"/>
    <col min="7178" max="7178" width="101.42578125" style="178" customWidth="1"/>
    <col min="7179" max="7179" width="255.7109375" style="178" bestFit="1" customWidth="1"/>
    <col min="7180" max="7180" width="65.140625" style="178" customWidth="1"/>
    <col min="7181" max="7181" width="33.85546875" style="178" bestFit="1" customWidth="1"/>
    <col min="7182" max="7422" width="9.140625" style="178"/>
    <col min="7423" max="7423" width="15.42578125" style="178" customWidth="1"/>
    <col min="7424" max="7424" width="12.42578125" style="178" customWidth="1"/>
    <col min="7425" max="7425" width="39.5703125" style="178" customWidth="1"/>
    <col min="7426" max="7426" width="21.140625" style="178" customWidth="1"/>
    <col min="7427" max="7427" width="17" style="178" customWidth="1"/>
    <col min="7428" max="7428" width="14" style="178" bestFit="1" customWidth="1"/>
    <col min="7429" max="7429" width="10.42578125" style="178" customWidth="1"/>
    <col min="7430" max="7430" width="52" style="178" bestFit="1" customWidth="1"/>
    <col min="7431" max="7431" width="13" style="178" customWidth="1"/>
    <col min="7432" max="7432" width="14" style="178" customWidth="1"/>
    <col min="7433" max="7433" width="14.140625" style="178" customWidth="1"/>
    <col min="7434" max="7434" width="101.42578125" style="178" customWidth="1"/>
    <col min="7435" max="7435" width="255.7109375" style="178" bestFit="1" customWidth="1"/>
    <col min="7436" max="7436" width="65.140625" style="178" customWidth="1"/>
    <col min="7437" max="7437" width="33.85546875" style="178" bestFit="1" customWidth="1"/>
    <col min="7438" max="7678" width="9.140625" style="178"/>
    <col min="7679" max="7679" width="15.42578125" style="178" customWidth="1"/>
    <col min="7680" max="7680" width="12.42578125" style="178" customWidth="1"/>
    <col min="7681" max="7681" width="39.5703125" style="178" customWidth="1"/>
    <col min="7682" max="7682" width="21.140625" style="178" customWidth="1"/>
    <col min="7683" max="7683" width="17" style="178" customWidth="1"/>
    <col min="7684" max="7684" width="14" style="178" bestFit="1" customWidth="1"/>
    <col min="7685" max="7685" width="10.42578125" style="178" customWidth="1"/>
    <col min="7686" max="7686" width="52" style="178" bestFit="1" customWidth="1"/>
    <col min="7687" max="7687" width="13" style="178" customWidth="1"/>
    <col min="7688" max="7688" width="14" style="178" customWidth="1"/>
    <col min="7689" max="7689" width="14.140625" style="178" customWidth="1"/>
    <col min="7690" max="7690" width="101.42578125" style="178" customWidth="1"/>
    <col min="7691" max="7691" width="255.7109375" style="178" bestFit="1" customWidth="1"/>
    <col min="7692" max="7692" width="65.140625" style="178" customWidth="1"/>
    <col min="7693" max="7693" width="33.85546875" style="178" bestFit="1" customWidth="1"/>
    <col min="7694" max="7934" width="9.140625" style="178"/>
    <col min="7935" max="7935" width="15.42578125" style="178" customWidth="1"/>
    <col min="7936" max="7936" width="12.42578125" style="178" customWidth="1"/>
    <col min="7937" max="7937" width="39.5703125" style="178" customWidth="1"/>
    <col min="7938" max="7938" width="21.140625" style="178" customWidth="1"/>
    <col min="7939" max="7939" width="17" style="178" customWidth="1"/>
    <col min="7940" max="7940" width="14" style="178" bestFit="1" customWidth="1"/>
    <col min="7941" max="7941" width="10.42578125" style="178" customWidth="1"/>
    <col min="7942" max="7942" width="52" style="178" bestFit="1" customWidth="1"/>
    <col min="7943" max="7943" width="13" style="178" customWidth="1"/>
    <col min="7944" max="7944" width="14" style="178" customWidth="1"/>
    <col min="7945" max="7945" width="14.140625" style="178" customWidth="1"/>
    <col min="7946" max="7946" width="101.42578125" style="178" customWidth="1"/>
    <col min="7947" max="7947" width="255.7109375" style="178" bestFit="1" customWidth="1"/>
    <col min="7948" max="7948" width="65.140625" style="178" customWidth="1"/>
    <col min="7949" max="7949" width="33.85546875" style="178" bestFit="1" customWidth="1"/>
    <col min="7950" max="8190" width="9.140625" style="178"/>
    <col min="8191" max="8191" width="15.42578125" style="178" customWidth="1"/>
    <col min="8192" max="8192" width="12.42578125" style="178" customWidth="1"/>
    <col min="8193" max="8193" width="39.5703125" style="178" customWidth="1"/>
    <col min="8194" max="8194" width="21.140625" style="178" customWidth="1"/>
    <col min="8195" max="8195" width="17" style="178" customWidth="1"/>
    <col min="8196" max="8196" width="14" style="178" bestFit="1" customWidth="1"/>
    <col min="8197" max="8197" width="10.42578125" style="178" customWidth="1"/>
    <col min="8198" max="8198" width="52" style="178" bestFit="1" customWidth="1"/>
    <col min="8199" max="8199" width="13" style="178" customWidth="1"/>
    <col min="8200" max="8200" width="14" style="178" customWidth="1"/>
    <col min="8201" max="8201" width="14.140625" style="178" customWidth="1"/>
    <col min="8202" max="8202" width="101.42578125" style="178" customWidth="1"/>
    <col min="8203" max="8203" width="255.7109375" style="178" bestFit="1" customWidth="1"/>
    <col min="8204" max="8204" width="65.140625" style="178" customWidth="1"/>
    <col min="8205" max="8205" width="33.85546875" style="178" bestFit="1" customWidth="1"/>
    <col min="8206" max="8446" width="9.140625" style="178"/>
    <col min="8447" max="8447" width="15.42578125" style="178" customWidth="1"/>
    <col min="8448" max="8448" width="12.42578125" style="178" customWidth="1"/>
    <col min="8449" max="8449" width="39.5703125" style="178" customWidth="1"/>
    <col min="8450" max="8450" width="21.140625" style="178" customWidth="1"/>
    <col min="8451" max="8451" width="17" style="178" customWidth="1"/>
    <col min="8452" max="8452" width="14" style="178" bestFit="1" customWidth="1"/>
    <col min="8453" max="8453" width="10.42578125" style="178" customWidth="1"/>
    <col min="8454" max="8454" width="52" style="178" bestFit="1" customWidth="1"/>
    <col min="8455" max="8455" width="13" style="178" customWidth="1"/>
    <col min="8456" max="8456" width="14" style="178" customWidth="1"/>
    <col min="8457" max="8457" width="14.140625" style="178" customWidth="1"/>
    <col min="8458" max="8458" width="101.42578125" style="178" customWidth="1"/>
    <col min="8459" max="8459" width="255.7109375" style="178" bestFit="1" customWidth="1"/>
    <col min="8460" max="8460" width="65.140625" style="178" customWidth="1"/>
    <col min="8461" max="8461" width="33.85546875" style="178" bestFit="1" customWidth="1"/>
    <col min="8462" max="8702" width="9.140625" style="178"/>
    <col min="8703" max="8703" width="15.42578125" style="178" customWidth="1"/>
    <col min="8704" max="8704" width="12.42578125" style="178" customWidth="1"/>
    <col min="8705" max="8705" width="39.5703125" style="178" customWidth="1"/>
    <col min="8706" max="8706" width="21.140625" style="178" customWidth="1"/>
    <col min="8707" max="8707" width="17" style="178" customWidth="1"/>
    <col min="8708" max="8708" width="14" style="178" bestFit="1" customWidth="1"/>
    <col min="8709" max="8709" width="10.42578125" style="178" customWidth="1"/>
    <col min="8710" max="8710" width="52" style="178" bestFit="1" customWidth="1"/>
    <col min="8711" max="8711" width="13" style="178" customWidth="1"/>
    <col min="8712" max="8712" width="14" style="178" customWidth="1"/>
    <col min="8713" max="8713" width="14.140625" style="178" customWidth="1"/>
    <col min="8714" max="8714" width="101.42578125" style="178" customWidth="1"/>
    <col min="8715" max="8715" width="255.7109375" style="178" bestFit="1" customWidth="1"/>
    <col min="8716" max="8716" width="65.140625" style="178" customWidth="1"/>
    <col min="8717" max="8717" width="33.85546875" style="178" bestFit="1" customWidth="1"/>
    <col min="8718" max="8958" width="9.140625" style="178"/>
    <col min="8959" max="8959" width="15.42578125" style="178" customWidth="1"/>
    <col min="8960" max="8960" width="12.42578125" style="178" customWidth="1"/>
    <col min="8961" max="8961" width="39.5703125" style="178" customWidth="1"/>
    <col min="8962" max="8962" width="21.140625" style="178" customWidth="1"/>
    <col min="8963" max="8963" width="17" style="178" customWidth="1"/>
    <col min="8964" max="8964" width="14" style="178" bestFit="1" customWidth="1"/>
    <col min="8965" max="8965" width="10.42578125" style="178" customWidth="1"/>
    <col min="8966" max="8966" width="52" style="178" bestFit="1" customWidth="1"/>
    <col min="8967" max="8967" width="13" style="178" customWidth="1"/>
    <col min="8968" max="8968" width="14" style="178" customWidth="1"/>
    <col min="8969" max="8969" width="14.140625" style="178" customWidth="1"/>
    <col min="8970" max="8970" width="101.42578125" style="178" customWidth="1"/>
    <col min="8971" max="8971" width="255.7109375" style="178" bestFit="1" customWidth="1"/>
    <col min="8972" max="8972" width="65.140625" style="178" customWidth="1"/>
    <col min="8973" max="8973" width="33.85546875" style="178" bestFit="1" customWidth="1"/>
    <col min="8974" max="9214" width="9.140625" style="178"/>
    <col min="9215" max="9215" width="15.42578125" style="178" customWidth="1"/>
    <col min="9216" max="9216" width="12.42578125" style="178" customWidth="1"/>
    <col min="9217" max="9217" width="39.5703125" style="178" customWidth="1"/>
    <col min="9218" max="9218" width="21.140625" style="178" customWidth="1"/>
    <col min="9219" max="9219" width="17" style="178" customWidth="1"/>
    <col min="9220" max="9220" width="14" style="178" bestFit="1" customWidth="1"/>
    <col min="9221" max="9221" width="10.42578125" style="178" customWidth="1"/>
    <col min="9222" max="9222" width="52" style="178" bestFit="1" customWidth="1"/>
    <col min="9223" max="9223" width="13" style="178" customWidth="1"/>
    <col min="9224" max="9224" width="14" style="178" customWidth="1"/>
    <col min="9225" max="9225" width="14.140625" style="178" customWidth="1"/>
    <col min="9226" max="9226" width="101.42578125" style="178" customWidth="1"/>
    <col min="9227" max="9227" width="255.7109375" style="178" bestFit="1" customWidth="1"/>
    <col min="9228" max="9228" width="65.140625" style="178" customWidth="1"/>
    <col min="9229" max="9229" width="33.85546875" style="178" bestFit="1" customWidth="1"/>
    <col min="9230" max="9470" width="9.140625" style="178"/>
    <col min="9471" max="9471" width="15.42578125" style="178" customWidth="1"/>
    <col min="9472" max="9472" width="12.42578125" style="178" customWidth="1"/>
    <col min="9473" max="9473" width="39.5703125" style="178" customWidth="1"/>
    <col min="9474" max="9474" width="21.140625" style="178" customWidth="1"/>
    <col min="9475" max="9475" width="17" style="178" customWidth="1"/>
    <col min="9476" max="9476" width="14" style="178" bestFit="1" customWidth="1"/>
    <col min="9477" max="9477" width="10.42578125" style="178" customWidth="1"/>
    <col min="9478" max="9478" width="52" style="178" bestFit="1" customWidth="1"/>
    <col min="9479" max="9479" width="13" style="178" customWidth="1"/>
    <col min="9480" max="9480" width="14" style="178" customWidth="1"/>
    <col min="9481" max="9481" width="14.140625" style="178" customWidth="1"/>
    <col min="9482" max="9482" width="101.42578125" style="178" customWidth="1"/>
    <col min="9483" max="9483" width="255.7109375" style="178" bestFit="1" customWidth="1"/>
    <col min="9484" max="9484" width="65.140625" style="178" customWidth="1"/>
    <col min="9485" max="9485" width="33.85546875" style="178" bestFit="1" customWidth="1"/>
    <col min="9486" max="9726" width="9.140625" style="178"/>
    <col min="9727" max="9727" width="15.42578125" style="178" customWidth="1"/>
    <col min="9728" max="9728" width="12.42578125" style="178" customWidth="1"/>
    <col min="9729" max="9729" width="39.5703125" style="178" customWidth="1"/>
    <col min="9730" max="9730" width="21.140625" style="178" customWidth="1"/>
    <col min="9731" max="9731" width="17" style="178" customWidth="1"/>
    <col min="9732" max="9732" width="14" style="178" bestFit="1" customWidth="1"/>
    <col min="9733" max="9733" width="10.42578125" style="178" customWidth="1"/>
    <col min="9734" max="9734" width="52" style="178" bestFit="1" customWidth="1"/>
    <col min="9735" max="9735" width="13" style="178" customWidth="1"/>
    <col min="9736" max="9736" width="14" style="178" customWidth="1"/>
    <col min="9737" max="9737" width="14.140625" style="178" customWidth="1"/>
    <col min="9738" max="9738" width="101.42578125" style="178" customWidth="1"/>
    <col min="9739" max="9739" width="255.7109375" style="178" bestFit="1" customWidth="1"/>
    <col min="9740" max="9740" width="65.140625" style="178" customWidth="1"/>
    <col min="9741" max="9741" width="33.85546875" style="178" bestFit="1" customWidth="1"/>
    <col min="9742" max="9982" width="9.140625" style="178"/>
    <col min="9983" max="9983" width="15.42578125" style="178" customWidth="1"/>
    <col min="9984" max="9984" width="12.42578125" style="178" customWidth="1"/>
    <col min="9985" max="9985" width="39.5703125" style="178" customWidth="1"/>
    <col min="9986" max="9986" width="21.140625" style="178" customWidth="1"/>
    <col min="9987" max="9987" width="17" style="178" customWidth="1"/>
    <col min="9988" max="9988" width="14" style="178" bestFit="1" customWidth="1"/>
    <col min="9989" max="9989" width="10.42578125" style="178" customWidth="1"/>
    <col min="9990" max="9990" width="52" style="178" bestFit="1" customWidth="1"/>
    <col min="9991" max="9991" width="13" style="178" customWidth="1"/>
    <col min="9992" max="9992" width="14" style="178" customWidth="1"/>
    <col min="9993" max="9993" width="14.140625" style="178" customWidth="1"/>
    <col min="9994" max="9994" width="101.42578125" style="178" customWidth="1"/>
    <col min="9995" max="9995" width="255.7109375" style="178" bestFit="1" customWidth="1"/>
    <col min="9996" max="9996" width="65.140625" style="178" customWidth="1"/>
    <col min="9997" max="9997" width="33.85546875" style="178" bestFit="1" customWidth="1"/>
    <col min="9998" max="10238" width="9.140625" style="178"/>
    <col min="10239" max="10239" width="15.42578125" style="178" customWidth="1"/>
    <col min="10240" max="10240" width="12.42578125" style="178" customWidth="1"/>
    <col min="10241" max="10241" width="39.5703125" style="178" customWidth="1"/>
    <col min="10242" max="10242" width="21.140625" style="178" customWidth="1"/>
    <col min="10243" max="10243" width="17" style="178" customWidth="1"/>
    <col min="10244" max="10244" width="14" style="178" bestFit="1" customWidth="1"/>
    <col min="10245" max="10245" width="10.42578125" style="178" customWidth="1"/>
    <col min="10246" max="10246" width="52" style="178" bestFit="1" customWidth="1"/>
    <col min="10247" max="10247" width="13" style="178" customWidth="1"/>
    <col min="10248" max="10248" width="14" style="178" customWidth="1"/>
    <col min="10249" max="10249" width="14.140625" style="178" customWidth="1"/>
    <col min="10250" max="10250" width="101.42578125" style="178" customWidth="1"/>
    <col min="10251" max="10251" width="255.7109375" style="178" bestFit="1" customWidth="1"/>
    <col min="10252" max="10252" width="65.140625" style="178" customWidth="1"/>
    <col min="10253" max="10253" width="33.85546875" style="178" bestFit="1" customWidth="1"/>
    <col min="10254" max="10494" width="9.140625" style="178"/>
    <col min="10495" max="10495" width="15.42578125" style="178" customWidth="1"/>
    <col min="10496" max="10496" width="12.42578125" style="178" customWidth="1"/>
    <col min="10497" max="10497" width="39.5703125" style="178" customWidth="1"/>
    <col min="10498" max="10498" width="21.140625" style="178" customWidth="1"/>
    <col min="10499" max="10499" width="17" style="178" customWidth="1"/>
    <col min="10500" max="10500" width="14" style="178" bestFit="1" customWidth="1"/>
    <col min="10501" max="10501" width="10.42578125" style="178" customWidth="1"/>
    <col min="10502" max="10502" width="52" style="178" bestFit="1" customWidth="1"/>
    <col min="10503" max="10503" width="13" style="178" customWidth="1"/>
    <col min="10504" max="10504" width="14" style="178" customWidth="1"/>
    <col min="10505" max="10505" width="14.140625" style="178" customWidth="1"/>
    <col min="10506" max="10506" width="101.42578125" style="178" customWidth="1"/>
    <col min="10507" max="10507" width="255.7109375" style="178" bestFit="1" customWidth="1"/>
    <col min="10508" max="10508" width="65.140625" style="178" customWidth="1"/>
    <col min="10509" max="10509" width="33.85546875" style="178" bestFit="1" customWidth="1"/>
    <col min="10510" max="10750" width="9.140625" style="178"/>
    <col min="10751" max="10751" width="15.42578125" style="178" customWidth="1"/>
    <col min="10752" max="10752" width="12.42578125" style="178" customWidth="1"/>
    <col min="10753" max="10753" width="39.5703125" style="178" customWidth="1"/>
    <col min="10754" max="10754" width="21.140625" style="178" customWidth="1"/>
    <col min="10755" max="10755" width="17" style="178" customWidth="1"/>
    <col min="10756" max="10756" width="14" style="178" bestFit="1" customWidth="1"/>
    <col min="10757" max="10757" width="10.42578125" style="178" customWidth="1"/>
    <col min="10758" max="10758" width="52" style="178" bestFit="1" customWidth="1"/>
    <col min="10759" max="10759" width="13" style="178" customWidth="1"/>
    <col min="10760" max="10760" width="14" style="178" customWidth="1"/>
    <col min="10761" max="10761" width="14.140625" style="178" customWidth="1"/>
    <col min="10762" max="10762" width="101.42578125" style="178" customWidth="1"/>
    <col min="10763" max="10763" width="255.7109375" style="178" bestFit="1" customWidth="1"/>
    <col min="10764" max="10764" width="65.140625" style="178" customWidth="1"/>
    <col min="10765" max="10765" width="33.85546875" style="178" bestFit="1" customWidth="1"/>
    <col min="10766" max="11006" width="9.140625" style="178"/>
    <col min="11007" max="11007" width="15.42578125" style="178" customWidth="1"/>
    <col min="11008" max="11008" width="12.42578125" style="178" customWidth="1"/>
    <col min="11009" max="11009" width="39.5703125" style="178" customWidth="1"/>
    <col min="11010" max="11010" width="21.140625" style="178" customWidth="1"/>
    <col min="11011" max="11011" width="17" style="178" customWidth="1"/>
    <col min="11012" max="11012" width="14" style="178" bestFit="1" customWidth="1"/>
    <col min="11013" max="11013" width="10.42578125" style="178" customWidth="1"/>
    <col min="11014" max="11014" width="52" style="178" bestFit="1" customWidth="1"/>
    <col min="11015" max="11015" width="13" style="178" customWidth="1"/>
    <col min="11016" max="11016" width="14" style="178" customWidth="1"/>
    <col min="11017" max="11017" width="14.140625" style="178" customWidth="1"/>
    <col min="11018" max="11018" width="101.42578125" style="178" customWidth="1"/>
    <col min="11019" max="11019" width="255.7109375" style="178" bestFit="1" customWidth="1"/>
    <col min="11020" max="11020" width="65.140625" style="178" customWidth="1"/>
    <col min="11021" max="11021" width="33.85546875" style="178" bestFit="1" customWidth="1"/>
    <col min="11022" max="11262" width="9.140625" style="178"/>
    <col min="11263" max="11263" width="15.42578125" style="178" customWidth="1"/>
    <col min="11264" max="11264" width="12.42578125" style="178" customWidth="1"/>
    <col min="11265" max="11265" width="39.5703125" style="178" customWidth="1"/>
    <col min="11266" max="11266" width="21.140625" style="178" customWidth="1"/>
    <col min="11267" max="11267" width="17" style="178" customWidth="1"/>
    <col min="11268" max="11268" width="14" style="178" bestFit="1" customWidth="1"/>
    <col min="11269" max="11269" width="10.42578125" style="178" customWidth="1"/>
    <col min="11270" max="11270" width="52" style="178" bestFit="1" customWidth="1"/>
    <col min="11271" max="11271" width="13" style="178" customWidth="1"/>
    <col min="11272" max="11272" width="14" style="178" customWidth="1"/>
    <col min="11273" max="11273" width="14.140625" style="178" customWidth="1"/>
    <col min="11274" max="11274" width="101.42578125" style="178" customWidth="1"/>
    <col min="11275" max="11275" width="255.7109375" style="178" bestFit="1" customWidth="1"/>
    <col min="11276" max="11276" width="65.140625" style="178" customWidth="1"/>
    <col min="11277" max="11277" width="33.85546875" style="178" bestFit="1" customWidth="1"/>
    <col min="11278" max="11518" width="9.140625" style="178"/>
    <col min="11519" max="11519" width="15.42578125" style="178" customWidth="1"/>
    <col min="11520" max="11520" width="12.42578125" style="178" customWidth="1"/>
    <col min="11521" max="11521" width="39.5703125" style="178" customWidth="1"/>
    <col min="11522" max="11522" width="21.140625" style="178" customWidth="1"/>
    <col min="11523" max="11523" width="17" style="178" customWidth="1"/>
    <col min="11524" max="11524" width="14" style="178" bestFit="1" customWidth="1"/>
    <col min="11525" max="11525" width="10.42578125" style="178" customWidth="1"/>
    <col min="11526" max="11526" width="52" style="178" bestFit="1" customWidth="1"/>
    <col min="11527" max="11527" width="13" style="178" customWidth="1"/>
    <col min="11528" max="11528" width="14" style="178" customWidth="1"/>
    <col min="11529" max="11529" width="14.140625" style="178" customWidth="1"/>
    <col min="11530" max="11530" width="101.42578125" style="178" customWidth="1"/>
    <col min="11531" max="11531" width="255.7109375" style="178" bestFit="1" customWidth="1"/>
    <col min="11532" max="11532" width="65.140625" style="178" customWidth="1"/>
    <col min="11533" max="11533" width="33.85546875" style="178" bestFit="1" customWidth="1"/>
    <col min="11534" max="11774" width="9.140625" style="178"/>
    <col min="11775" max="11775" width="15.42578125" style="178" customWidth="1"/>
    <col min="11776" max="11776" width="12.42578125" style="178" customWidth="1"/>
    <col min="11777" max="11777" width="39.5703125" style="178" customWidth="1"/>
    <col min="11778" max="11778" width="21.140625" style="178" customWidth="1"/>
    <col min="11779" max="11779" width="17" style="178" customWidth="1"/>
    <col min="11780" max="11780" width="14" style="178" bestFit="1" customWidth="1"/>
    <col min="11781" max="11781" width="10.42578125" style="178" customWidth="1"/>
    <col min="11782" max="11782" width="52" style="178" bestFit="1" customWidth="1"/>
    <col min="11783" max="11783" width="13" style="178" customWidth="1"/>
    <col min="11784" max="11784" width="14" style="178" customWidth="1"/>
    <col min="11785" max="11785" width="14.140625" style="178" customWidth="1"/>
    <col min="11786" max="11786" width="101.42578125" style="178" customWidth="1"/>
    <col min="11787" max="11787" width="255.7109375" style="178" bestFit="1" customWidth="1"/>
    <col min="11788" max="11788" width="65.140625" style="178" customWidth="1"/>
    <col min="11789" max="11789" width="33.85546875" style="178" bestFit="1" customWidth="1"/>
    <col min="11790" max="12030" width="9.140625" style="178"/>
    <col min="12031" max="12031" width="15.42578125" style="178" customWidth="1"/>
    <col min="12032" max="12032" width="12.42578125" style="178" customWidth="1"/>
    <col min="12033" max="12033" width="39.5703125" style="178" customWidth="1"/>
    <col min="12034" max="12034" width="21.140625" style="178" customWidth="1"/>
    <col min="12035" max="12035" width="17" style="178" customWidth="1"/>
    <col min="12036" max="12036" width="14" style="178" bestFit="1" customWidth="1"/>
    <col min="12037" max="12037" width="10.42578125" style="178" customWidth="1"/>
    <col min="12038" max="12038" width="52" style="178" bestFit="1" customWidth="1"/>
    <col min="12039" max="12039" width="13" style="178" customWidth="1"/>
    <col min="12040" max="12040" width="14" style="178" customWidth="1"/>
    <col min="12041" max="12041" width="14.140625" style="178" customWidth="1"/>
    <col min="12042" max="12042" width="101.42578125" style="178" customWidth="1"/>
    <col min="12043" max="12043" width="255.7109375" style="178" bestFit="1" customWidth="1"/>
    <col min="12044" max="12044" width="65.140625" style="178" customWidth="1"/>
    <col min="12045" max="12045" width="33.85546875" style="178" bestFit="1" customWidth="1"/>
    <col min="12046" max="12286" width="9.140625" style="178"/>
    <col min="12287" max="12287" width="15.42578125" style="178" customWidth="1"/>
    <col min="12288" max="12288" width="12.42578125" style="178" customWidth="1"/>
    <col min="12289" max="12289" width="39.5703125" style="178" customWidth="1"/>
    <col min="12290" max="12290" width="21.140625" style="178" customWidth="1"/>
    <col min="12291" max="12291" width="17" style="178" customWidth="1"/>
    <col min="12292" max="12292" width="14" style="178" bestFit="1" customWidth="1"/>
    <col min="12293" max="12293" width="10.42578125" style="178" customWidth="1"/>
    <col min="12294" max="12294" width="52" style="178" bestFit="1" customWidth="1"/>
    <col min="12295" max="12295" width="13" style="178" customWidth="1"/>
    <col min="12296" max="12296" width="14" style="178" customWidth="1"/>
    <col min="12297" max="12297" width="14.140625" style="178" customWidth="1"/>
    <col min="12298" max="12298" width="101.42578125" style="178" customWidth="1"/>
    <col min="12299" max="12299" width="255.7109375" style="178" bestFit="1" customWidth="1"/>
    <col min="12300" max="12300" width="65.140625" style="178" customWidth="1"/>
    <col min="12301" max="12301" width="33.85546875" style="178" bestFit="1" customWidth="1"/>
    <col min="12302" max="12542" width="9.140625" style="178"/>
    <col min="12543" max="12543" width="15.42578125" style="178" customWidth="1"/>
    <col min="12544" max="12544" width="12.42578125" style="178" customWidth="1"/>
    <col min="12545" max="12545" width="39.5703125" style="178" customWidth="1"/>
    <col min="12546" max="12546" width="21.140625" style="178" customWidth="1"/>
    <col min="12547" max="12547" width="17" style="178" customWidth="1"/>
    <col min="12548" max="12548" width="14" style="178" bestFit="1" customWidth="1"/>
    <col min="12549" max="12549" width="10.42578125" style="178" customWidth="1"/>
    <col min="12550" max="12550" width="52" style="178" bestFit="1" customWidth="1"/>
    <col min="12551" max="12551" width="13" style="178" customWidth="1"/>
    <col min="12552" max="12552" width="14" style="178" customWidth="1"/>
    <col min="12553" max="12553" width="14.140625" style="178" customWidth="1"/>
    <col min="12554" max="12554" width="101.42578125" style="178" customWidth="1"/>
    <col min="12555" max="12555" width="255.7109375" style="178" bestFit="1" customWidth="1"/>
    <col min="12556" max="12556" width="65.140625" style="178" customWidth="1"/>
    <col min="12557" max="12557" width="33.85546875" style="178" bestFit="1" customWidth="1"/>
    <col min="12558" max="12798" width="9.140625" style="178"/>
    <col min="12799" max="12799" width="15.42578125" style="178" customWidth="1"/>
    <col min="12800" max="12800" width="12.42578125" style="178" customWidth="1"/>
    <col min="12801" max="12801" width="39.5703125" style="178" customWidth="1"/>
    <col min="12802" max="12802" width="21.140625" style="178" customWidth="1"/>
    <col min="12803" max="12803" width="17" style="178" customWidth="1"/>
    <col min="12804" max="12804" width="14" style="178" bestFit="1" customWidth="1"/>
    <col min="12805" max="12805" width="10.42578125" style="178" customWidth="1"/>
    <col min="12806" max="12806" width="52" style="178" bestFit="1" customWidth="1"/>
    <col min="12807" max="12807" width="13" style="178" customWidth="1"/>
    <col min="12808" max="12808" width="14" style="178" customWidth="1"/>
    <col min="12809" max="12809" width="14.140625" style="178" customWidth="1"/>
    <col min="12810" max="12810" width="101.42578125" style="178" customWidth="1"/>
    <col min="12811" max="12811" width="255.7109375" style="178" bestFit="1" customWidth="1"/>
    <col min="12812" max="12812" width="65.140625" style="178" customWidth="1"/>
    <col min="12813" max="12813" width="33.85546875" style="178" bestFit="1" customWidth="1"/>
    <col min="12814" max="13054" width="9.140625" style="178"/>
    <col min="13055" max="13055" width="15.42578125" style="178" customWidth="1"/>
    <col min="13056" max="13056" width="12.42578125" style="178" customWidth="1"/>
    <col min="13057" max="13057" width="39.5703125" style="178" customWidth="1"/>
    <col min="13058" max="13058" width="21.140625" style="178" customWidth="1"/>
    <col min="13059" max="13059" width="17" style="178" customWidth="1"/>
    <col min="13060" max="13060" width="14" style="178" bestFit="1" customWidth="1"/>
    <col min="13061" max="13061" width="10.42578125" style="178" customWidth="1"/>
    <col min="13062" max="13062" width="52" style="178" bestFit="1" customWidth="1"/>
    <col min="13063" max="13063" width="13" style="178" customWidth="1"/>
    <col min="13064" max="13064" width="14" style="178" customWidth="1"/>
    <col min="13065" max="13065" width="14.140625" style="178" customWidth="1"/>
    <col min="13066" max="13066" width="101.42578125" style="178" customWidth="1"/>
    <col min="13067" max="13067" width="255.7109375" style="178" bestFit="1" customWidth="1"/>
    <col min="13068" max="13068" width="65.140625" style="178" customWidth="1"/>
    <col min="13069" max="13069" width="33.85546875" style="178" bestFit="1" customWidth="1"/>
    <col min="13070" max="13310" width="9.140625" style="178"/>
    <col min="13311" max="13311" width="15.42578125" style="178" customWidth="1"/>
    <col min="13312" max="13312" width="12.42578125" style="178" customWidth="1"/>
    <col min="13313" max="13313" width="39.5703125" style="178" customWidth="1"/>
    <col min="13314" max="13314" width="21.140625" style="178" customWidth="1"/>
    <col min="13315" max="13315" width="17" style="178" customWidth="1"/>
    <col min="13316" max="13316" width="14" style="178" bestFit="1" customWidth="1"/>
    <col min="13317" max="13317" width="10.42578125" style="178" customWidth="1"/>
    <col min="13318" max="13318" width="52" style="178" bestFit="1" customWidth="1"/>
    <col min="13319" max="13319" width="13" style="178" customWidth="1"/>
    <col min="13320" max="13320" width="14" style="178" customWidth="1"/>
    <col min="13321" max="13321" width="14.140625" style="178" customWidth="1"/>
    <col min="13322" max="13322" width="101.42578125" style="178" customWidth="1"/>
    <col min="13323" max="13323" width="255.7109375" style="178" bestFit="1" customWidth="1"/>
    <col min="13324" max="13324" width="65.140625" style="178" customWidth="1"/>
    <col min="13325" max="13325" width="33.85546875" style="178" bestFit="1" customWidth="1"/>
    <col min="13326" max="13566" width="9.140625" style="178"/>
    <col min="13567" max="13567" width="15.42578125" style="178" customWidth="1"/>
    <col min="13568" max="13568" width="12.42578125" style="178" customWidth="1"/>
    <col min="13569" max="13569" width="39.5703125" style="178" customWidth="1"/>
    <col min="13570" max="13570" width="21.140625" style="178" customWidth="1"/>
    <col min="13571" max="13571" width="17" style="178" customWidth="1"/>
    <col min="13572" max="13572" width="14" style="178" bestFit="1" customWidth="1"/>
    <col min="13573" max="13573" width="10.42578125" style="178" customWidth="1"/>
    <col min="13574" max="13574" width="52" style="178" bestFit="1" customWidth="1"/>
    <col min="13575" max="13575" width="13" style="178" customWidth="1"/>
    <col min="13576" max="13576" width="14" style="178" customWidth="1"/>
    <col min="13577" max="13577" width="14.140625" style="178" customWidth="1"/>
    <col min="13578" max="13578" width="101.42578125" style="178" customWidth="1"/>
    <col min="13579" max="13579" width="255.7109375" style="178" bestFit="1" customWidth="1"/>
    <col min="13580" max="13580" width="65.140625" style="178" customWidth="1"/>
    <col min="13581" max="13581" width="33.85546875" style="178" bestFit="1" customWidth="1"/>
    <col min="13582" max="13822" width="9.140625" style="178"/>
    <col min="13823" max="13823" width="15.42578125" style="178" customWidth="1"/>
    <col min="13824" max="13824" width="12.42578125" style="178" customWidth="1"/>
    <col min="13825" max="13825" width="39.5703125" style="178" customWidth="1"/>
    <col min="13826" max="13826" width="21.140625" style="178" customWidth="1"/>
    <col min="13827" max="13827" width="17" style="178" customWidth="1"/>
    <col min="13828" max="13828" width="14" style="178" bestFit="1" customWidth="1"/>
    <col min="13829" max="13829" width="10.42578125" style="178" customWidth="1"/>
    <col min="13830" max="13830" width="52" style="178" bestFit="1" customWidth="1"/>
    <col min="13831" max="13831" width="13" style="178" customWidth="1"/>
    <col min="13832" max="13832" width="14" style="178" customWidth="1"/>
    <col min="13833" max="13833" width="14.140625" style="178" customWidth="1"/>
    <col min="13834" max="13834" width="101.42578125" style="178" customWidth="1"/>
    <col min="13835" max="13835" width="255.7109375" style="178" bestFit="1" customWidth="1"/>
    <col min="13836" max="13836" width="65.140625" style="178" customWidth="1"/>
    <col min="13837" max="13837" width="33.85546875" style="178" bestFit="1" customWidth="1"/>
    <col min="13838" max="14078" width="9.140625" style="178"/>
    <col min="14079" max="14079" width="15.42578125" style="178" customWidth="1"/>
    <col min="14080" max="14080" width="12.42578125" style="178" customWidth="1"/>
    <col min="14081" max="14081" width="39.5703125" style="178" customWidth="1"/>
    <col min="14082" max="14082" width="21.140625" style="178" customWidth="1"/>
    <col min="14083" max="14083" width="17" style="178" customWidth="1"/>
    <col min="14084" max="14084" width="14" style="178" bestFit="1" customWidth="1"/>
    <col min="14085" max="14085" width="10.42578125" style="178" customWidth="1"/>
    <col min="14086" max="14086" width="52" style="178" bestFit="1" customWidth="1"/>
    <col min="14087" max="14087" width="13" style="178" customWidth="1"/>
    <col min="14088" max="14088" width="14" style="178" customWidth="1"/>
    <col min="14089" max="14089" width="14.140625" style="178" customWidth="1"/>
    <col min="14090" max="14090" width="101.42578125" style="178" customWidth="1"/>
    <col min="14091" max="14091" width="255.7109375" style="178" bestFit="1" customWidth="1"/>
    <col min="14092" max="14092" width="65.140625" style="178" customWidth="1"/>
    <col min="14093" max="14093" width="33.85546875" style="178" bestFit="1" customWidth="1"/>
    <col min="14094" max="14334" width="9.140625" style="178"/>
    <col min="14335" max="14335" width="15.42578125" style="178" customWidth="1"/>
    <col min="14336" max="14336" width="12.42578125" style="178" customWidth="1"/>
    <col min="14337" max="14337" width="39.5703125" style="178" customWidth="1"/>
    <col min="14338" max="14338" width="21.140625" style="178" customWidth="1"/>
    <col min="14339" max="14339" width="17" style="178" customWidth="1"/>
    <col min="14340" max="14340" width="14" style="178" bestFit="1" customWidth="1"/>
    <col min="14341" max="14341" width="10.42578125" style="178" customWidth="1"/>
    <col min="14342" max="14342" width="52" style="178" bestFit="1" customWidth="1"/>
    <col min="14343" max="14343" width="13" style="178" customWidth="1"/>
    <col min="14344" max="14344" width="14" style="178" customWidth="1"/>
    <col min="14345" max="14345" width="14.140625" style="178" customWidth="1"/>
    <col min="14346" max="14346" width="101.42578125" style="178" customWidth="1"/>
    <col min="14347" max="14347" width="255.7109375" style="178" bestFit="1" customWidth="1"/>
    <col min="14348" max="14348" width="65.140625" style="178" customWidth="1"/>
    <col min="14349" max="14349" width="33.85546875" style="178" bestFit="1" customWidth="1"/>
    <col min="14350" max="14590" width="9.140625" style="178"/>
    <col min="14591" max="14591" width="15.42578125" style="178" customWidth="1"/>
    <col min="14592" max="14592" width="12.42578125" style="178" customWidth="1"/>
    <col min="14593" max="14593" width="39.5703125" style="178" customWidth="1"/>
    <col min="14594" max="14594" width="21.140625" style="178" customWidth="1"/>
    <col min="14595" max="14595" width="17" style="178" customWidth="1"/>
    <col min="14596" max="14596" width="14" style="178" bestFit="1" customWidth="1"/>
    <col min="14597" max="14597" width="10.42578125" style="178" customWidth="1"/>
    <col min="14598" max="14598" width="52" style="178" bestFit="1" customWidth="1"/>
    <col min="14599" max="14599" width="13" style="178" customWidth="1"/>
    <col min="14600" max="14600" width="14" style="178" customWidth="1"/>
    <col min="14601" max="14601" width="14.140625" style="178" customWidth="1"/>
    <col min="14602" max="14602" width="101.42578125" style="178" customWidth="1"/>
    <col min="14603" max="14603" width="255.7109375" style="178" bestFit="1" customWidth="1"/>
    <col min="14604" max="14604" width="65.140625" style="178" customWidth="1"/>
    <col min="14605" max="14605" width="33.85546875" style="178" bestFit="1" customWidth="1"/>
    <col min="14606" max="14846" width="9.140625" style="178"/>
    <col min="14847" max="14847" width="15.42578125" style="178" customWidth="1"/>
    <col min="14848" max="14848" width="12.42578125" style="178" customWidth="1"/>
    <col min="14849" max="14849" width="39.5703125" style="178" customWidth="1"/>
    <col min="14850" max="14850" width="21.140625" style="178" customWidth="1"/>
    <col min="14851" max="14851" width="17" style="178" customWidth="1"/>
    <col min="14852" max="14852" width="14" style="178" bestFit="1" customWidth="1"/>
    <col min="14853" max="14853" width="10.42578125" style="178" customWidth="1"/>
    <col min="14854" max="14854" width="52" style="178" bestFit="1" customWidth="1"/>
    <col min="14855" max="14855" width="13" style="178" customWidth="1"/>
    <col min="14856" max="14856" width="14" style="178" customWidth="1"/>
    <col min="14857" max="14857" width="14.140625" style="178" customWidth="1"/>
    <col min="14858" max="14858" width="101.42578125" style="178" customWidth="1"/>
    <col min="14859" max="14859" width="255.7109375" style="178" bestFit="1" customWidth="1"/>
    <col min="14860" max="14860" width="65.140625" style="178" customWidth="1"/>
    <col min="14861" max="14861" width="33.85546875" style="178" bestFit="1" customWidth="1"/>
    <col min="14862" max="15102" width="9.140625" style="178"/>
    <col min="15103" max="15103" width="15.42578125" style="178" customWidth="1"/>
    <col min="15104" max="15104" width="12.42578125" style="178" customWidth="1"/>
    <col min="15105" max="15105" width="39.5703125" style="178" customWidth="1"/>
    <col min="15106" max="15106" width="21.140625" style="178" customWidth="1"/>
    <col min="15107" max="15107" width="17" style="178" customWidth="1"/>
    <col min="15108" max="15108" width="14" style="178" bestFit="1" customWidth="1"/>
    <col min="15109" max="15109" width="10.42578125" style="178" customWidth="1"/>
    <col min="15110" max="15110" width="52" style="178" bestFit="1" customWidth="1"/>
    <col min="15111" max="15111" width="13" style="178" customWidth="1"/>
    <col min="15112" max="15112" width="14" style="178" customWidth="1"/>
    <col min="15113" max="15113" width="14.140625" style="178" customWidth="1"/>
    <col min="15114" max="15114" width="101.42578125" style="178" customWidth="1"/>
    <col min="15115" max="15115" width="255.7109375" style="178" bestFit="1" customWidth="1"/>
    <col min="15116" max="15116" width="65.140625" style="178" customWidth="1"/>
    <col min="15117" max="15117" width="33.85546875" style="178" bestFit="1" customWidth="1"/>
    <col min="15118" max="15358" width="9.140625" style="178"/>
    <col min="15359" max="15359" width="15.42578125" style="178" customWidth="1"/>
    <col min="15360" max="15360" width="12.42578125" style="178" customWidth="1"/>
    <col min="15361" max="15361" width="39.5703125" style="178" customWidth="1"/>
    <col min="15362" max="15362" width="21.140625" style="178" customWidth="1"/>
    <col min="15363" max="15363" width="17" style="178" customWidth="1"/>
    <col min="15364" max="15364" width="14" style="178" bestFit="1" customWidth="1"/>
    <col min="15365" max="15365" width="10.42578125" style="178" customWidth="1"/>
    <col min="15366" max="15366" width="52" style="178" bestFit="1" customWidth="1"/>
    <col min="15367" max="15367" width="13" style="178" customWidth="1"/>
    <col min="15368" max="15368" width="14" style="178" customWidth="1"/>
    <col min="15369" max="15369" width="14.140625" style="178" customWidth="1"/>
    <col min="15370" max="15370" width="101.42578125" style="178" customWidth="1"/>
    <col min="15371" max="15371" width="255.7109375" style="178" bestFit="1" customWidth="1"/>
    <col min="15372" max="15372" width="65.140625" style="178" customWidth="1"/>
    <col min="15373" max="15373" width="33.85546875" style="178" bestFit="1" customWidth="1"/>
    <col min="15374" max="15614" width="9.140625" style="178"/>
    <col min="15615" max="15615" width="15.42578125" style="178" customWidth="1"/>
    <col min="15616" max="15616" width="12.42578125" style="178" customWidth="1"/>
    <col min="15617" max="15617" width="39.5703125" style="178" customWidth="1"/>
    <col min="15618" max="15618" width="21.140625" style="178" customWidth="1"/>
    <col min="15619" max="15619" width="17" style="178" customWidth="1"/>
    <col min="15620" max="15620" width="14" style="178" bestFit="1" customWidth="1"/>
    <col min="15621" max="15621" width="10.42578125" style="178" customWidth="1"/>
    <col min="15622" max="15622" width="52" style="178" bestFit="1" customWidth="1"/>
    <col min="15623" max="15623" width="13" style="178" customWidth="1"/>
    <col min="15624" max="15624" width="14" style="178" customWidth="1"/>
    <col min="15625" max="15625" width="14.140625" style="178" customWidth="1"/>
    <col min="15626" max="15626" width="101.42578125" style="178" customWidth="1"/>
    <col min="15627" max="15627" width="255.7109375" style="178" bestFit="1" customWidth="1"/>
    <col min="15628" max="15628" width="65.140625" style="178" customWidth="1"/>
    <col min="15629" max="15629" width="33.85546875" style="178" bestFit="1" customWidth="1"/>
    <col min="15630" max="15870" width="9.140625" style="178"/>
    <col min="15871" max="15871" width="15.42578125" style="178" customWidth="1"/>
    <col min="15872" max="15872" width="12.42578125" style="178" customWidth="1"/>
    <col min="15873" max="15873" width="39.5703125" style="178" customWidth="1"/>
    <col min="15874" max="15874" width="21.140625" style="178" customWidth="1"/>
    <col min="15875" max="15875" width="17" style="178" customWidth="1"/>
    <col min="15876" max="15876" width="14" style="178" bestFit="1" customWidth="1"/>
    <col min="15877" max="15877" width="10.42578125" style="178" customWidth="1"/>
    <col min="15878" max="15878" width="52" style="178" bestFit="1" customWidth="1"/>
    <col min="15879" max="15879" width="13" style="178" customWidth="1"/>
    <col min="15880" max="15880" width="14" style="178" customWidth="1"/>
    <col min="15881" max="15881" width="14.140625" style="178" customWidth="1"/>
    <col min="15882" max="15882" width="101.42578125" style="178" customWidth="1"/>
    <col min="15883" max="15883" width="255.7109375" style="178" bestFit="1" customWidth="1"/>
    <col min="15884" max="15884" width="65.140625" style="178" customWidth="1"/>
    <col min="15885" max="15885" width="33.85546875" style="178" bestFit="1" customWidth="1"/>
    <col min="15886" max="16126" width="9.140625" style="178"/>
    <col min="16127" max="16127" width="15.42578125" style="178" customWidth="1"/>
    <col min="16128" max="16128" width="12.42578125" style="178" customWidth="1"/>
    <col min="16129" max="16129" width="39.5703125" style="178" customWidth="1"/>
    <col min="16130" max="16130" width="21.140625" style="178" customWidth="1"/>
    <col min="16131" max="16131" width="17" style="178" customWidth="1"/>
    <col min="16132" max="16132" width="14" style="178" bestFit="1" customWidth="1"/>
    <col min="16133" max="16133" width="10.42578125" style="178" customWidth="1"/>
    <col min="16134" max="16134" width="52" style="178" bestFit="1" customWidth="1"/>
    <col min="16135" max="16135" width="13" style="178" customWidth="1"/>
    <col min="16136" max="16136" width="14" style="178" customWidth="1"/>
    <col min="16137" max="16137" width="14.140625" style="178" customWidth="1"/>
    <col min="16138" max="16138" width="101.42578125" style="178" customWidth="1"/>
    <col min="16139" max="16139" width="255.7109375" style="178" bestFit="1" customWidth="1"/>
    <col min="16140" max="16140" width="65.140625" style="178" customWidth="1"/>
    <col min="16141" max="16141" width="33.85546875" style="178" bestFit="1" customWidth="1"/>
    <col min="16142" max="16384" width="9.140625" style="178"/>
  </cols>
  <sheetData>
    <row r="1" spans="1:12" ht="12.75" x14ac:dyDescent="0.2">
      <c r="A1" s="178" t="s">
        <v>8015</v>
      </c>
      <c r="B1" s="209" t="s">
        <v>8016</v>
      </c>
      <c r="C1" s="209" t="s">
        <v>8017</v>
      </c>
      <c r="D1" s="209" t="s">
        <v>8018</v>
      </c>
      <c r="E1" s="209" t="s">
        <v>8019</v>
      </c>
      <c r="F1" s="209" t="s">
        <v>8020</v>
      </c>
      <c r="G1" s="209" t="s">
        <v>8021</v>
      </c>
      <c r="H1" s="209" t="s">
        <v>8022</v>
      </c>
      <c r="I1" s="209" t="s">
        <v>8023</v>
      </c>
      <c r="J1" s="210" t="s">
        <v>8024</v>
      </c>
      <c r="K1" s="211" t="s">
        <v>8025</v>
      </c>
      <c r="L1" s="209" t="s">
        <v>8026</v>
      </c>
    </row>
    <row r="2" spans="1:12" x14ac:dyDescent="0.25">
      <c r="A2" s="178" t="s">
        <v>8027</v>
      </c>
      <c r="B2" s="212" t="s">
        <v>8028</v>
      </c>
      <c r="C2" s="201" t="s">
        <v>4322</v>
      </c>
      <c r="D2" s="213"/>
      <c r="E2" s="214">
        <v>3450</v>
      </c>
      <c r="F2" s="215"/>
      <c r="G2" s="178" t="s">
        <v>8029</v>
      </c>
      <c r="H2" s="178" t="s">
        <v>769</v>
      </c>
      <c r="I2" s="216" t="s">
        <v>8030</v>
      </c>
      <c r="J2" s="178" t="s">
        <v>8031</v>
      </c>
    </row>
    <row r="3" spans="1:12" x14ac:dyDescent="0.25">
      <c r="A3" s="178" t="s">
        <v>8032</v>
      </c>
      <c r="B3" s="212" t="s">
        <v>8033</v>
      </c>
      <c r="C3" s="201" t="s">
        <v>8034</v>
      </c>
      <c r="D3" s="213"/>
      <c r="E3" s="214">
        <v>62.53</v>
      </c>
      <c r="F3" s="215"/>
      <c r="G3" s="178" t="s">
        <v>8035</v>
      </c>
      <c r="H3" s="178" t="s">
        <v>769</v>
      </c>
      <c r="I3" s="216" t="s">
        <v>6779</v>
      </c>
      <c r="J3" s="178" t="s">
        <v>8036</v>
      </c>
    </row>
    <row r="4" spans="1:12" x14ac:dyDescent="0.25">
      <c r="A4" s="178" t="s">
        <v>8037</v>
      </c>
      <c r="B4" s="212" t="s">
        <v>8038</v>
      </c>
      <c r="C4" s="201" t="s">
        <v>7214</v>
      </c>
      <c r="D4" s="217"/>
      <c r="E4" s="214">
        <v>155</v>
      </c>
      <c r="F4" s="215"/>
      <c r="G4" s="178" t="s">
        <v>8035</v>
      </c>
      <c r="H4" s="178" t="s">
        <v>769</v>
      </c>
      <c r="I4" s="216" t="s">
        <v>6779</v>
      </c>
      <c r="J4" s="178" t="s">
        <v>8039</v>
      </c>
    </row>
    <row r="5" spans="1:12" s="177" customFormat="1" x14ac:dyDescent="0.25">
      <c r="A5" s="178" t="s">
        <v>8040</v>
      </c>
      <c r="B5" s="212" t="s">
        <v>8041</v>
      </c>
      <c r="C5" s="201" t="s">
        <v>6310</v>
      </c>
      <c r="D5" s="213"/>
      <c r="E5" s="214">
        <v>2000</v>
      </c>
      <c r="F5" s="215"/>
      <c r="G5" s="178" t="s">
        <v>8035</v>
      </c>
      <c r="H5" s="178" t="s">
        <v>769</v>
      </c>
      <c r="I5" s="216" t="s">
        <v>6779</v>
      </c>
      <c r="J5" s="178" t="s">
        <v>8042</v>
      </c>
      <c r="K5" s="178"/>
      <c r="L5" s="178"/>
    </row>
    <row r="6" spans="1:12" x14ac:dyDescent="0.2">
      <c r="A6" s="178" t="s">
        <v>8043</v>
      </c>
      <c r="B6" s="212" t="s">
        <v>8044</v>
      </c>
      <c r="C6" s="218" t="s">
        <v>1647</v>
      </c>
      <c r="D6" s="213"/>
      <c r="E6" s="214">
        <v>8000</v>
      </c>
      <c r="F6" s="215"/>
      <c r="G6" s="178" t="s">
        <v>8035</v>
      </c>
      <c r="H6" s="178" t="s">
        <v>769</v>
      </c>
      <c r="I6" s="216" t="s">
        <v>6779</v>
      </c>
      <c r="J6" s="178" t="s">
        <v>8045</v>
      </c>
    </row>
    <row r="7" spans="1:12" s="177" customFormat="1" x14ac:dyDescent="0.25">
      <c r="A7" s="178" t="s">
        <v>8046</v>
      </c>
      <c r="B7" s="212" t="s">
        <v>8047</v>
      </c>
      <c r="C7" s="201" t="s">
        <v>8048</v>
      </c>
      <c r="D7" s="213"/>
      <c r="E7" s="214">
        <v>1000</v>
      </c>
      <c r="F7" s="215"/>
      <c r="G7" s="178" t="s">
        <v>8035</v>
      </c>
      <c r="H7" s="178" t="s">
        <v>769</v>
      </c>
      <c r="I7" s="216" t="s">
        <v>6779</v>
      </c>
      <c r="J7" s="178" t="s">
        <v>8049</v>
      </c>
      <c r="K7" s="178"/>
      <c r="L7" s="178"/>
    </row>
    <row r="8" spans="1:12" x14ac:dyDescent="0.25">
      <c r="A8" s="178" t="s">
        <v>8050</v>
      </c>
      <c r="B8" s="212" t="s">
        <v>8051</v>
      </c>
      <c r="C8" s="201" t="s">
        <v>1253</v>
      </c>
      <c r="D8" s="217"/>
      <c r="E8" s="214">
        <v>1000</v>
      </c>
      <c r="F8" s="215"/>
      <c r="G8" s="178" t="s">
        <v>8035</v>
      </c>
      <c r="H8" s="178" t="s">
        <v>769</v>
      </c>
      <c r="I8" s="216" t="s">
        <v>6779</v>
      </c>
      <c r="J8" s="178" t="s">
        <v>8052</v>
      </c>
    </row>
    <row r="9" spans="1:12" s="177" customFormat="1" x14ac:dyDescent="0.25">
      <c r="A9" s="178" t="s">
        <v>8053</v>
      </c>
      <c r="B9" s="212" t="s">
        <v>8054</v>
      </c>
      <c r="C9" s="201" t="s">
        <v>7386</v>
      </c>
      <c r="D9" s="213"/>
      <c r="E9" s="214">
        <v>3900</v>
      </c>
      <c r="F9" s="215"/>
      <c r="G9" s="178" t="s">
        <v>8029</v>
      </c>
      <c r="H9" s="178" t="s">
        <v>769</v>
      </c>
      <c r="I9" s="216" t="s">
        <v>3281</v>
      </c>
      <c r="J9" s="178" t="s">
        <v>8055</v>
      </c>
      <c r="K9" s="178"/>
      <c r="L9" s="178"/>
    </row>
    <row r="10" spans="1:12" x14ac:dyDescent="0.2">
      <c r="A10" s="178" t="s">
        <v>8056</v>
      </c>
      <c r="B10" s="212" t="s">
        <v>8057</v>
      </c>
      <c r="C10" s="218" t="s">
        <v>5784</v>
      </c>
      <c r="D10" s="213"/>
      <c r="E10" s="214">
        <v>3738</v>
      </c>
      <c r="F10" s="215"/>
      <c r="G10" s="178" t="s">
        <v>8029</v>
      </c>
      <c r="H10" s="178" t="s">
        <v>769</v>
      </c>
      <c r="I10" s="216" t="s">
        <v>3281</v>
      </c>
      <c r="J10" s="178" t="s">
        <v>8058</v>
      </c>
    </row>
    <row r="11" spans="1:12" x14ac:dyDescent="0.25">
      <c r="A11" s="178" t="s">
        <v>8059</v>
      </c>
      <c r="B11" s="212" t="s">
        <v>8060</v>
      </c>
      <c r="C11" s="201" t="s">
        <v>8061</v>
      </c>
      <c r="D11" s="219"/>
      <c r="E11" s="214">
        <v>9531.1299999999992</v>
      </c>
      <c r="F11" s="215"/>
      <c r="G11" s="178" t="s">
        <v>8029</v>
      </c>
      <c r="H11" s="178" t="s">
        <v>769</v>
      </c>
      <c r="I11" s="216" t="s">
        <v>3281</v>
      </c>
      <c r="J11" s="178" t="s">
        <v>8062</v>
      </c>
    </row>
    <row r="12" spans="1:12" x14ac:dyDescent="0.2">
      <c r="A12" s="178" t="s">
        <v>8063</v>
      </c>
      <c r="B12" s="212" t="s">
        <v>8064</v>
      </c>
      <c r="C12" s="218" t="s">
        <v>2000</v>
      </c>
      <c r="D12" s="219"/>
      <c r="E12" s="214">
        <v>2000</v>
      </c>
      <c r="F12" s="215"/>
      <c r="G12" s="178" t="s">
        <v>8029</v>
      </c>
      <c r="H12" s="178" t="s">
        <v>769</v>
      </c>
      <c r="I12" s="216" t="s">
        <v>3281</v>
      </c>
      <c r="J12" s="178" t="s">
        <v>8065</v>
      </c>
    </row>
    <row r="13" spans="1:12" x14ac:dyDescent="0.25">
      <c r="A13" s="178" t="s">
        <v>8066</v>
      </c>
      <c r="B13" s="212" t="s">
        <v>8067</v>
      </c>
      <c r="C13" s="201" t="s">
        <v>8068</v>
      </c>
      <c r="D13" s="213"/>
      <c r="E13" s="214">
        <v>500</v>
      </c>
      <c r="F13" s="215"/>
      <c r="G13" s="178" t="s">
        <v>8035</v>
      </c>
      <c r="H13" s="178" t="s">
        <v>769</v>
      </c>
      <c r="I13" s="216" t="s">
        <v>3281</v>
      </c>
      <c r="J13" s="178" t="s">
        <v>8069</v>
      </c>
    </row>
    <row r="14" spans="1:12" x14ac:dyDescent="0.2">
      <c r="A14" s="178" t="s">
        <v>8070</v>
      </c>
      <c r="B14" s="212" t="s">
        <v>8071</v>
      </c>
      <c r="C14" s="218" t="s">
        <v>6743</v>
      </c>
      <c r="D14" s="219"/>
      <c r="E14" s="214">
        <v>2500</v>
      </c>
      <c r="F14" s="215"/>
      <c r="G14" s="178" t="s">
        <v>8035</v>
      </c>
      <c r="H14" s="178" t="s">
        <v>769</v>
      </c>
      <c r="I14" s="216" t="s">
        <v>3281</v>
      </c>
      <c r="J14" s="178" t="s">
        <v>8072</v>
      </c>
    </row>
    <row r="15" spans="1:12" x14ac:dyDescent="0.25">
      <c r="A15" s="178" t="s">
        <v>8073</v>
      </c>
      <c r="B15" s="212" t="s">
        <v>8074</v>
      </c>
      <c r="C15" s="201" t="s">
        <v>3544</v>
      </c>
      <c r="D15" s="219"/>
      <c r="E15" s="214">
        <v>500</v>
      </c>
      <c r="F15" s="215"/>
      <c r="G15" s="178" t="s">
        <v>8035</v>
      </c>
      <c r="H15" s="178" t="s">
        <v>769</v>
      </c>
      <c r="I15" s="216" t="s">
        <v>3281</v>
      </c>
      <c r="J15" s="178" t="s">
        <v>8075</v>
      </c>
    </row>
    <row r="16" spans="1:12" x14ac:dyDescent="0.25">
      <c r="A16" s="178" t="s">
        <v>8076</v>
      </c>
      <c r="B16" s="212" t="s">
        <v>8077</v>
      </c>
      <c r="C16" s="201" t="s">
        <v>3543</v>
      </c>
      <c r="D16" s="217"/>
      <c r="E16" s="214">
        <v>500</v>
      </c>
      <c r="F16" s="215"/>
      <c r="G16" s="178" t="s">
        <v>8029</v>
      </c>
      <c r="H16" s="178" t="s">
        <v>769</v>
      </c>
      <c r="I16" s="216" t="s">
        <v>3281</v>
      </c>
      <c r="J16" s="178" t="s">
        <v>8078</v>
      </c>
    </row>
    <row r="17" spans="1:11" x14ac:dyDescent="0.25">
      <c r="A17" s="178" t="s">
        <v>8079</v>
      </c>
      <c r="B17" s="212" t="s">
        <v>8080</v>
      </c>
      <c r="C17" s="201" t="s">
        <v>744</v>
      </c>
      <c r="D17" s="219"/>
      <c r="E17" s="214">
        <v>4868</v>
      </c>
      <c r="F17" s="215"/>
      <c r="G17" s="178" t="s">
        <v>8029</v>
      </c>
      <c r="H17" s="178" t="s">
        <v>769</v>
      </c>
      <c r="I17" s="216" t="s">
        <v>3281</v>
      </c>
      <c r="J17" s="178" t="s">
        <v>8081</v>
      </c>
    </row>
    <row r="18" spans="1:11" x14ac:dyDescent="0.25">
      <c r="A18" s="178" t="s">
        <v>8082</v>
      </c>
      <c r="B18" s="212" t="s">
        <v>8083</v>
      </c>
      <c r="C18" s="201" t="s">
        <v>1637</v>
      </c>
      <c r="D18" s="217"/>
      <c r="E18" s="214">
        <v>28000</v>
      </c>
      <c r="F18" s="215"/>
      <c r="G18" s="178" t="s">
        <v>8029</v>
      </c>
      <c r="H18" s="178" t="s">
        <v>769</v>
      </c>
      <c r="I18" s="216" t="s">
        <v>3281</v>
      </c>
      <c r="J18" s="178" t="s">
        <v>8084</v>
      </c>
    </row>
    <row r="19" spans="1:11" x14ac:dyDescent="0.25">
      <c r="A19" s="178" t="s">
        <v>8085</v>
      </c>
      <c r="B19" s="212" t="s">
        <v>8086</v>
      </c>
      <c r="C19" s="201" t="s">
        <v>2995</v>
      </c>
      <c r="D19" s="219"/>
      <c r="E19" s="214">
        <v>20000</v>
      </c>
      <c r="F19" s="215"/>
      <c r="G19" s="178" t="s">
        <v>8029</v>
      </c>
      <c r="H19" s="178" t="s">
        <v>769</v>
      </c>
      <c r="I19" s="216" t="s">
        <v>3281</v>
      </c>
      <c r="J19" s="178" t="s">
        <v>8087</v>
      </c>
    </row>
    <row r="20" spans="1:11" x14ac:dyDescent="0.25">
      <c r="A20" s="178" t="s">
        <v>8088</v>
      </c>
      <c r="B20" s="212" t="s">
        <v>8089</v>
      </c>
      <c r="C20" s="201" t="s">
        <v>2142</v>
      </c>
      <c r="D20" s="217"/>
      <c r="E20" s="214">
        <v>68</v>
      </c>
      <c r="F20" s="215"/>
      <c r="G20" s="178" t="s">
        <v>8035</v>
      </c>
      <c r="H20" s="178" t="s">
        <v>769</v>
      </c>
      <c r="I20" s="216" t="s">
        <v>3281</v>
      </c>
      <c r="J20" s="178" t="s">
        <v>8090</v>
      </c>
    </row>
    <row r="21" spans="1:11" x14ac:dyDescent="0.25">
      <c r="A21" s="178" t="s">
        <v>8091</v>
      </c>
      <c r="B21" s="212" t="s">
        <v>8092</v>
      </c>
      <c r="C21" s="201" t="s">
        <v>741</v>
      </c>
      <c r="D21" s="219"/>
      <c r="E21" s="214">
        <v>350</v>
      </c>
      <c r="F21" s="215"/>
      <c r="G21" s="178" t="s">
        <v>8029</v>
      </c>
      <c r="H21" s="178" t="s">
        <v>769</v>
      </c>
      <c r="I21" s="216" t="s">
        <v>3281</v>
      </c>
      <c r="J21" s="178" t="s">
        <v>8093</v>
      </c>
    </row>
    <row r="22" spans="1:11" x14ac:dyDescent="0.25">
      <c r="A22" s="178" t="s">
        <v>8094</v>
      </c>
      <c r="B22" s="212" t="s">
        <v>8095</v>
      </c>
      <c r="C22" s="201" t="s">
        <v>8096</v>
      </c>
      <c r="D22" s="217"/>
      <c r="E22" s="214">
        <v>75</v>
      </c>
      <c r="F22" s="215"/>
      <c r="G22" s="178" t="s">
        <v>8035</v>
      </c>
      <c r="H22" s="178" t="s">
        <v>769</v>
      </c>
      <c r="I22" s="216" t="s">
        <v>3281</v>
      </c>
      <c r="J22" s="178" t="s">
        <v>8097</v>
      </c>
    </row>
    <row r="23" spans="1:11" hidden="1" x14ac:dyDescent="0.25">
      <c r="A23" s="178" t="s">
        <v>8098</v>
      </c>
      <c r="B23" s="212" t="s">
        <v>8099</v>
      </c>
      <c r="C23" s="201" t="s">
        <v>8100</v>
      </c>
      <c r="D23" s="219"/>
      <c r="E23" s="214">
        <v>15000</v>
      </c>
      <c r="F23" s="215"/>
      <c r="G23" s="178" t="s">
        <v>8029</v>
      </c>
      <c r="H23" s="178" t="s">
        <v>8101</v>
      </c>
      <c r="I23" s="216" t="s">
        <v>6780</v>
      </c>
      <c r="J23" s="178" t="s">
        <v>8102</v>
      </c>
    </row>
    <row r="24" spans="1:11" s="225" customFormat="1" hidden="1" x14ac:dyDescent="0.25">
      <c r="A24" s="220" t="s">
        <v>8103</v>
      </c>
      <c r="B24" s="212" t="s">
        <v>8104</v>
      </c>
      <c r="C24" s="221" t="s">
        <v>8105</v>
      </c>
      <c r="D24" s="222"/>
      <c r="E24" s="223">
        <v>8000</v>
      </c>
      <c r="F24" s="224"/>
      <c r="G24" s="225" t="s">
        <v>8035</v>
      </c>
      <c r="H24" s="220" t="s">
        <v>8101</v>
      </c>
      <c r="I24" s="226" t="s">
        <v>6780</v>
      </c>
      <c r="J24" s="178" t="s">
        <v>8106</v>
      </c>
      <c r="K24" s="228"/>
    </row>
    <row r="25" spans="1:11" hidden="1" x14ac:dyDescent="0.25">
      <c r="A25" s="178" t="s">
        <v>8107</v>
      </c>
      <c r="B25" s="212" t="s">
        <v>8108</v>
      </c>
      <c r="C25" s="201" t="s">
        <v>4545</v>
      </c>
      <c r="D25" s="213"/>
      <c r="E25" s="214">
        <v>15000</v>
      </c>
      <c r="F25" s="215"/>
      <c r="G25" s="178" t="s">
        <v>8035</v>
      </c>
      <c r="H25" s="178" t="s">
        <v>8101</v>
      </c>
      <c r="I25" s="216" t="s">
        <v>6780</v>
      </c>
      <c r="J25" s="178" t="s">
        <v>8109</v>
      </c>
    </row>
    <row r="26" spans="1:11" s="225" customFormat="1" hidden="1" x14ac:dyDescent="0.25">
      <c r="A26" s="220" t="s">
        <v>8110</v>
      </c>
      <c r="B26" s="212" t="s">
        <v>8111</v>
      </c>
      <c r="C26" s="221" t="s">
        <v>482</v>
      </c>
      <c r="D26" s="222"/>
      <c r="E26" s="223">
        <v>39900</v>
      </c>
      <c r="F26" s="224"/>
      <c r="G26" s="225" t="s">
        <v>8029</v>
      </c>
      <c r="H26" s="220" t="s">
        <v>8101</v>
      </c>
      <c r="I26" s="226" t="s">
        <v>6780</v>
      </c>
      <c r="J26" s="178" t="s">
        <v>8112</v>
      </c>
      <c r="K26" s="228"/>
    </row>
    <row r="27" spans="1:11" hidden="1" x14ac:dyDescent="0.25">
      <c r="A27" s="178" t="s">
        <v>8113</v>
      </c>
      <c r="B27" s="212" t="s">
        <v>8114</v>
      </c>
      <c r="C27" s="201" t="s">
        <v>3820</v>
      </c>
      <c r="D27" s="219"/>
      <c r="E27" s="214">
        <v>39900</v>
      </c>
      <c r="F27" s="215"/>
      <c r="G27" s="178" t="s">
        <v>8029</v>
      </c>
      <c r="H27" s="178" t="s">
        <v>8101</v>
      </c>
      <c r="I27" s="216" t="s">
        <v>6780</v>
      </c>
      <c r="J27" s="178" t="s">
        <v>8115</v>
      </c>
    </row>
    <row r="28" spans="1:11" hidden="1" x14ac:dyDescent="0.25">
      <c r="A28" s="178" t="s">
        <v>8116</v>
      </c>
      <c r="B28" s="212" t="s">
        <v>8117</v>
      </c>
      <c r="C28" s="201" t="s">
        <v>506</v>
      </c>
      <c r="D28" s="217"/>
      <c r="E28" s="214">
        <v>39900</v>
      </c>
      <c r="F28" s="215"/>
      <c r="G28" s="178" t="s">
        <v>8029</v>
      </c>
      <c r="H28" s="220" t="s">
        <v>8101</v>
      </c>
      <c r="I28" s="216" t="s">
        <v>6780</v>
      </c>
      <c r="J28" s="178" t="s">
        <v>8118</v>
      </c>
    </row>
    <row r="29" spans="1:11" hidden="1" x14ac:dyDescent="0.25">
      <c r="A29" s="178" t="s">
        <v>8119</v>
      </c>
      <c r="B29" s="212" t="s">
        <v>8120</v>
      </c>
      <c r="C29" s="201" t="s">
        <v>505</v>
      </c>
      <c r="D29" s="219"/>
      <c r="E29" s="214">
        <v>39900</v>
      </c>
      <c r="F29" s="215"/>
      <c r="G29" s="178" t="s">
        <v>8029</v>
      </c>
      <c r="H29" s="178" t="s">
        <v>8101</v>
      </c>
      <c r="I29" s="216" t="s">
        <v>6780</v>
      </c>
      <c r="J29" s="178" t="s">
        <v>8121</v>
      </c>
    </row>
    <row r="30" spans="1:11" hidden="1" x14ac:dyDescent="0.25">
      <c r="A30" s="178" t="s">
        <v>8122</v>
      </c>
      <c r="B30" s="212" t="s">
        <v>8123</v>
      </c>
      <c r="C30" s="201" t="s">
        <v>219</v>
      </c>
      <c r="D30" s="217"/>
      <c r="E30" s="214">
        <v>15000</v>
      </c>
      <c r="F30" s="215"/>
      <c r="G30" s="178" t="s">
        <v>8029</v>
      </c>
      <c r="H30" s="220" t="s">
        <v>8101</v>
      </c>
      <c r="I30" s="216" t="s">
        <v>6780</v>
      </c>
      <c r="J30" s="178" t="s">
        <v>8124</v>
      </c>
    </row>
    <row r="31" spans="1:11" hidden="1" x14ac:dyDescent="0.25">
      <c r="A31" s="178" t="s">
        <v>8125</v>
      </c>
      <c r="B31" s="212" t="s">
        <v>8126</v>
      </c>
      <c r="C31" s="201" t="s">
        <v>217</v>
      </c>
      <c r="D31" s="219"/>
      <c r="E31" s="214">
        <v>20000</v>
      </c>
      <c r="F31" s="215"/>
      <c r="G31" s="178" t="s">
        <v>8029</v>
      </c>
      <c r="H31" s="178" t="s">
        <v>8101</v>
      </c>
      <c r="I31" s="216" t="s">
        <v>6780</v>
      </c>
      <c r="J31" s="178" t="s">
        <v>8127</v>
      </c>
    </row>
    <row r="32" spans="1:11" hidden="1" x14ac:dyDescent="0.25">
      <c r="A32" s="178" t="s">
        <v>8128</v>
      </c>
      <c r="B32" s="212" t="s">
        <v>8129</v>
      </c>
      <c r="C32" s="201" t="s">
        <v>214</v>
      </c>
      <c r="D32" s="217"/>
      <c r="E32" s="214">
        <v>5000</v>
      </c>
      <c r="F32" s="215"/>
      <c r="G32" s="178" t="s">
        <v>8029</v>
      </c>
      <c r="H32" s="178" t="s">
        <v>8101</v>
      </c>
      <c r="I32" s="216" t="s">
        <v>6780</v>
      </c>
      <c r="J32" s="178" t="s">
        <v>8130</v>
      </c>
    </row>
    <row r="33" spans="1:11" hidden="1" x14ac:dyDescent="0.25">
      <c r="A33" s="178" t="s">
        <v>8131</v>
      </c>
      <c r="B33" s="212" t="s">
        <v>8132</v>
      </c>
      <c r="C33" s="201" t="s">
        <v>732</v>
      </c>
      <c r="D33" s="219"/>
      <c r="E33" s="214">
        <v>15000</v>
      </c>
      <c r="F33" s="215"/>
      <c r="G33" s="178" t="s">
        <v>8029</v>
      </c>
      <c r="H33" s="178" t="s">
        <v>8101</v>
      </c>
      <c r="I33" s="216" t="s">
        <v>6780</v>
      </c>
      <c r="J33" s="178" t="s">
        <v>8133</v>
      </c>
    </row>
    <row r="34" spans="1:11" hidden="1" x14ac:dyDescent="0.25">
      <c r="A34" s="178" t="s">
        <v>8134</v>
      </c>
      <c r="B34" s="212" t="s">
        <v>8135</v>
      </c>
      <c r="C34" s="201" t="s">
        <v>1755</v>
      </c>
      <c r="D34" s="217"/>
      <c r="E34" s="214">
        <v>39900</v>
      </c>
      <c r="F34" s="215"/>
      <c r="G34" s="178" t="s">
        <v>8029</v>
      </c>
      <c r="H34" s="178" t="s">
        <v>8101</v>
      </c>
      <c r="I34" s="216" t="s">
        <v>6780</v>
      </c>
      <c r="J34" s="178" t="s">
        <v>8136</v>
      </c>
    </row>
    <row r="35" spans="1:11" hidden="1" x14ac:dyDescent="0.25">
      <c r="A35" s="178" t="s">
        <v>8137</v>
      </c>
      <c r="B35" s="212" t="s">
        <v>8138</v>
      </c>
      <c r="C35" s="201" t="s">
        <v>155</v>
      </c>
      <c r="D35" s="219"/>
      <c r="E35" s="214">
        <v>39900</v>
      </c>
      <c r="F35" s="215"/>
      <c r="G35" s="178" t="s">
        <v>8029</v>
      </c>
      <c r="H35" s="178" t="s">
        <v>8101</v>
      </c>
      <c r="I35" s="216" t="s">
        <v>6780</v>
      </c>
      <c r="J35" s="178" t="s">
        <v>8139</v>
      </c>
    </row>
    <row r="36" spans="1:11" x14ac:dyDescent="0.25">
      <c r="A36" s="178" t="s">
        <v>8140</v>
      </c>
      <c r="B36" s="212" t="s">
        <v>8141</v>
      </c>
      <c r="C36" s="201" t="s">
        <v>3460</v>
      </c>
      <c r="D36" s="217"/>
      <c r="E36" s="214">
        <v>2500</v>
      </c>
      <c r="F36" s="215"/>
      <c r="G36" s="178" t="s">
        <v>8035</v>
      </c>
      <c r="H36" s="178" t="s">
        <v>769</v>
      </c>
      <c r="I36" s="216" t="s">
        <v>6781</v>
      </c>
      <c r="J36" s="178" t="s">
        <v>8142</v>
      </c>
    </row>
    <row r="37" spans="1:11" x14ac:dyDescent="0.25">
      <c r="A37" s="178" t="s">
        <v>8143</v>
      </c>
      <c r="B37" s="212" t="s">
        <v>8144</v>
      </c>
      <c r="C37" s="201" t="s">
        <v>184</v>
      </c>
      <c r="D37" s="219"/>
      <c r="E37" s="214">
        <v>1000</v>
      </c>
      <c r="F37" s="215"/>
      <c r="G37" s="178" t="s">
        <v>8035</v>
      </c>
      <c r="H37" s="178" t="s">
        <v>769</v>
      </c>
      <c r="I37" s="216" t="s">
        <v>6781</v>
      </c>
      <c r="J37" s="178" t="s">
        <v>8145</v>
      </c>
    </row>
    <row r="38" spans="1:11" x14ac:dyDescent="0.25">
      <c r="A38" s="178" t="s">
        <v>8146</v>
      </c>
      <c r="B38" s="212" t="s">
        <v>8147</v>
      </c>
      <c r="C38" s="201" t="s">
        <v>4543</v>
      </c>
      <c r="D38" s="213"/>
      <c r="E38" s="214">
        <v>4000</v>
      </c>
      <c r="F38" s="215"/>
      <c r="G38" s="178" t="s">
        <v>8035</v>
      </c>
      <c r="H38" s="178" t="s">
        <v>769</v>
      </c>
      <c r="I38" s="216" t="s">
        <v>6781</v>
      </c>
      <c r="J38" s="178" t="s">
        <v>8148</v>
      </c>
    </row>
    <row r="39" spans="1:11" x14ac:dyDescent="0.25">
      <c r="A39" s="178" t="s">
        <v>8149</v>
      </c>
      <c r="B39" s="212" t="s">
        <v>8150</v>
      </c>
      <c r="C39" s="201" t="s">
        <v>1761</v>
      </c>
      <c r="D39" s="219"/>
      <c r="E39" s="214">
        <v>2000</v>
      </c>
      <c r="F39" s="215"/>
      <c r="G39" s="178" t="s">
        <v>8035</v>
      </c>
      <c r="H39" s="178" t="s">
        <v>769</v>
      </c>
      <c r="I39" s="216" t="s">
        <v>6781</v>
      </c>
      <c r="J39" s="178" t="s">
        <v>8142</v>
      </c>
    </row>
    <row r="40" spans="1:11" hidden="1" x14ac:dyDescent="0.25">
      <c r="A40" s="178" t="s">
        <v>8151</v>
      </c>
      <c r="B40" s="212" t="s">
        <v>8152</v>
      </c>
      <c r="C40" s="201" t="s">
        <v>1514</v>
      </c>
      <c r="D40" s="213"/>
      <c r="E40" s="214">
        <v>450</v>
      </c>
      <c r="F40" s="215"/>
      <c r="G40" s="178" t="s">
        <v>8029</v>
      </c>
      <c r="H40" s="178" t="s">
        <v>1254</v>
      </c>
      <c r="I40" s="216" t="s">
        <v>6781</v>
      </c>
      <c r="J40" s="178" t="s">
        <v>8153</v>
      </c>
      <c r="K40" s="178" t="s">
        <v>8154</v>
      </c>
    </row>
    <row r="41" spans="1:11" hidden="1" x14ac:dyDescent="0.25">
      <c r="A41" s="178" t="s">
        <v>8155</v>
      </c>
      <c r="B41" s="212" t="s">
        <v>8156</v>
      </c>
      <c r="C41" s="201" t="s">
        <v>7328</v>
      </c>
      <c r="D41" s="219"/>
      <c r="E41" s="229">
        <v>2000</v>
      </c>
      <c r="F41" s="215"/>
      <c r="G41" s="178" t="s">
        <v>8029</v>
      </c>
      <c r="H41" s="178" t="s">
        <v>1254</v>
      </c>
      <c r="I41" s="216" t="s">
        <v>6781</v>
      </c>
      <c r="J41" s="178" t="s">
        <v>8157</v>
      </c>
      <c r="K41" s="178" t="s">
        <v>8158</v>
      </c>
    </row>
    <row r="42" spans="1:11" x14ac:dyDescent="0.25">
      <c r="A42" s="178" t="s">
        <v>8159</v>
      </c>
      <c r="B42" s="212" t="s">
        <v>8160</v>
      </c>
      <c r="C42" s="201" t="s">
        <v>8161</v>
      </c>
      <c r="D42" s="213"/>
      <c r="E42" s="214">
        <v>27000</v>
      </c>
      <c r="F42" s="215"/>
      <c r="G42" s="178" t="s">
        <v>8029</v>
      </c>
      <c r="H42" s="178" t="s">
        <v>769</v>
      </c>
      <c r="I42" s="216" t="s">
        <v>3335</v>
      </c>
      <c r="J42" s="178" t="s">
        <v>8162</v>
      </c>
    </row>
    <row r="43" spans="1:11" x14ac:dyDescent="0.25">
      <c r="A43" s="178" t="s">
        <v>8163</v>
      </c>
      <c r="B43" s="212" t="s">
        <v>8164</v>
      </c>
      <c r="C43" s="201" t="s">
        <v>1393</v>
      </c>
      <c r="D43" s="219"/>
      <c r="E43" s="229">
        <v>8120</v>
      </c>
      <c r="F43" s="215"/>
      <c r="G43" s="178" t="s">
        <v>8029</v>
      </c>
      <c r="H43" s="178" t="s">
        <v>769</v>
      </c>
      <c r="I43" s="216" t="s">
        <v>3343</v>
      </c>
      <c r="J43" s="178" t="s">
        <v>8165</v>
      </c>
    </row>
    <row r="44" spans="1:11" x14ac:dyDescent="0.25">
      <c r="A44" s="178" t="s">
        <v>8166</v>
      </c>
      <c r="B44" s="212" t="s">
        <v>8167</v>
      </c>
      <c r="C44" s="201" t="s">
        <v>195</v>
      </c>
      <c r="D44" s="213"/>
      <c r="E44" s="214">
        <v>3500</v>
      </c>
      <c r="F44" s="215"/>
      <c r="G44" s="178" t="s">
        <v>8029</v>
      </c>
      <c r="H44" s="178" t="s">
        <v>769</v>
      </c>
      <c r="I44" s="216" t="s">
        <v>3343</v>
      </c>
      <c r="J44" s="178" t="s">
        <v>8168</v>
      </c>
    </row>
    <row r="45" spans="1:11" x14ac:dyDescent="0.25">
      <c r="A45" s="178" t="s">
        <v>8169</v>
      </c>
      <c r="B45" s="212" t="s">
        <v>8170</v>
      </c>
      <c r="C45" s="201" t="s">
        <v>741</v>
      </c>
      <c r="D45" s="219"/>
      <c r="E45" s="229">
        <v>800</v>
      </c>
      <c r="F45" s="215"/>
      <c r="G45" s="178" t="s">
        <v>8029</v>
      </c>
      <c r="H45" s="178" t="s">
        <v>769</v>
      </c>
      <c r="I45" s="216" t="s">
        <v>3343</v>
      </c>
      <c r="J45" s="178" t="s">
        <v>8171</v>
      </c>
    </row>
    <row r="46" spans="1:11" x14ac:dyDescent="0.25">
      <c r="A46" s="178" t="s">
        <v>8172</v>
      </c>
      <c r="B46" s="212" t="s">
        <v>8173</v>
      </c>
      <c r="C46" s="201" t="s">
        <v>277</v>
      </c>
      <c r="D46" s="213"/>
      <c r="E46" s="214">
        <v>205</v>
      </c>
      <c r="F46" s="215"/>
      <c r="G46" s="178" t="s">
        <v>8035</v>
      </c>
      <c r="H46" s="178" t="s">
        <v>769</v>
      </c>
      <c r="I46" s="216" t="s">
        <v>3356</v>
      </c>
      <c r="J46" s="178" t="s">
        <v>8174</v>
      </c>
    </row>
    <row r="47" spans="1:11" x14ac:dyDescent="0.25">
      <c r="A47" s="178" t="s">
        <v>8175</v>
      </c>
      <c r="B47" s="212" t="s">
        <v>8176</v>
      </c>
      <c r="C47" s="201" t="s">
        <v>7895</v>
      </c>
      <c r="D47" s="217"/>
      <c r="E47" s="214">
        <v>3087</v>
      </c>
      <c r="F47" s="215"/>
      <c r="G47" s="178" t="s">
        <v>8035</v>
      </c>
      <c r="H47" s="178" t="s">
        <v>769</v>
      </c>
      <c r="I47" s="216" t="s">
        <v>3356</v>
      </c>
      <c r="J47" s="178" t="s">
        <v>8177</v>
      </c>
    </row>
    <row r="48" spans="1:11" x14ac:dyDescent="0.25">
      <c r="A48" s="178" t="s">
        <v>8178</v>
      </c>
      <c r="B48" s="212" t="s">
        <v>8179</v>
      </c>
      <c r="C48" s="201" t="s">
        <v>8180</v>
      </c>
      <c r="D48" s="213"/>
      <c r="E48" s="214">
        <v>1674</v>
      </c>
      <c r="F48" s="215"/>
      <c r="G48" s="178" t="s">
        <v>8029</v>
      </c>
      <c r="H48" s="178" t="s">
        <v>769</v>
      </c>
      <c r="I48" s="216" t="s">
        <v>3356</v>
      </c>
      <c r="J48" s="178" t="s">
        <v>8181</v>
      </c>
    </row>
    <row r="49" spans="1:12" x14ac:dyDescent="0.25">
      <c r="A49" s="178" t="s">
        <v>8182</v>
      </c>
      <c r="B49" s="212" t="s">
        <v>8183</v>
      </c>
      <c r="C49" s="201" t="s">
        <v>8184</v>
      </c>
      <c r="D49" s="217"/>
      <c r="E49" s="214">
        <v>4300</v>
      </c>
      <c r="F49" s="215"/>
      <c r="G49" s="178" t="s">
        <v>8035</v>
      </c>
      <c r="H49" s="178" t="s">
        <v>769</v>
      </c>
      <c r="I49" s="216" t="s">
        <v>3356</v>
      </c>
      <c r="J49" s="178" t="s">
        <v>8185</v>
      </c>
      <c r="L49" s="230"/>
    </row>
    <row r="50" spans="1:12" x14ac:dyDescent="0.25">
      <c r="A50" s="178" t="s">
        <v>8186</v>
      </c>
      <c r="B50" s="212" t="s">
        <v>8187</v>
      </c>
      <c r="C50" s="201" t="s">
        <v>3138</v>
      </c>
      <c r="D50" s="231"/>
      <c r="E50" s="214">
        <v>39900</v>
      </c>
      <c r="F50" s="215"/>
      <c r="G50" s="178" t="s">
        <v>8029</v>
      </c>
      <c r="H50" s="178" t="s">
        <v>769</v>
      </c>
      <c r="I50" s="216" t="s">
        <v>5501</v>
      </c>
      <c r="J50" s="178" t="s">
        <v>8188</v>
      </c>
      <c r="K50" s="233"/>
    </row>
    <row r="51" spans="1:12" x14ac:dyDescent="0.25">
      <c r="A51" s="178" t="s">
        <v>8189</v>
      </c>
      <c r="B51" s="212" t="s">
        <v>8190</v>
      </c>
      <c r="C51" s="201" t="s">
        <v>5784</v>
      </c>
      <c r="D51" s="201"/>
      <c r="E51" s="214">
        <v>8900</v>
      </c>
      <c r="F51" s="215"/>
      <c r="G51" s="178" t="s">
        <v>8029</v>
      </c>
      <c r="H51" s="178" t="s">
        <v>769</v>
      </c>
      <c r="I51" s="216" t="s">
        <v>6782</v>
      </c>
      <c r="J51" s="178" t="s">
        <v>8191</v>
      </c>
    </row>
    <row r="52" spans="1:12" x14ac:dyDescent="0.25">
      <c r="A52" s="178" t="s">
        <v>8192</v>
      </c>
      <c r="B52" s="212" t="s">
        <v>8193</v>
      </c>
      <c r="C52" s="201" t="s">
        <v>8194</v>
      </c>
      <c r="D52" s="217"/>
      <c r="E52" s="214">
        <v>823.05</v>
      </c>
      <c r="F52" s="215"/>
      <c r="G52" s="178" t="s">
        <v>8029</v>
      </c>
      <c r="H52" s="178" t="s">
        <v>769</v>
      </c>
      <c r="I52" s="216" t="s">
        <v>5498</v>
      </c>
      <c r="J52" s="178" t="s">
        <v>8195</v>
      </c>
      <c r="L52" s="230"/>
    </row>
    <row r="53" spans="1:12" x14ac:dyDescent="0.25">
      <c r="A53" s="178" t="s">
        <v>8196</v>
      </c>
      <c r="B53" s="212" t="s">
        <v>8197</v>
      </c>
      <c r="C53" s="201" t="s">
        <v>3138</v>
      </c>
      <c r="D53" s="213"/>
      <c r="E53" s="214">
        <v>800</v>
      </c>
      <c r="F53" s="234"/>
      <c r="G53" s="178" t="s">
        <v>8029</v>
      </c>
      <c r="H53" s="178" t="s">
        <v>769</v>
      </c>
      <c r="I53" s="216" t="s">
        <v>5498</v>
      </c>
      <c r="J53" s="178" t="s">
        <v>8198</v>
      </c>
    </row>
    <row r="54" spans="1:12" x14ac:dyDescent="0.25">
      <c r="A54" s="178" t="s">
        <v>8199</v>
      </c>
      <c r="B54" s="212" t="s">
        <v>8200</v>
      </c>
      <c r="C54" s="201" t="s">
        <v>3138</v>
      </c>
      <c r="D54" s="213"/>
      <c r="E54" s="214">
        <v>700</v>
      </c>
      <c r="F54" s="234"/>
      <c r="G54" s="178" t="s">
        <v>8029</v>
      </c>
      <c r="H54" s="178" t="s">
        <v>769</v>
      </c>
      <c r="I54" s="216" t="s">
        <v>5498</v>
      </c>
      <c r="J54" s="178" t="s">
        <v>8201</v>
      </c>
    </row>
    <row r="55" spans="1:12" x14ac:dyDescent="0.25">
      <c r="A55" s="178" t="s">
        <v>8202</v>
      </c>
      <c r="B55" s="212" t="s">
        <v>8203</v>
      </c>
      <c r="C55" s="201" t="s">
        <v>3138</v>
      </c>
      <c r="D55" s="213"/>
      <c r="E55" s="214">
        <v>1960</v>
      </c>
      <c r="F55" s="215"/>
      <c r="G55" s="178" t="s">
        <v>8029</v>
      </c>
      <c r="H55" s="178" t="s">
        <v>769</v>
      </c>
      <c r="I55" s="216" t="s">
        <v>5498</v>
      </c>
      <c r="J55" s="178" t="s">
        <v>8204</v>
      </c>
      <c r="K55" s="233"/>
    </row>
    <row r="56" spans="1:12" hidden="1" x14ac:dyDescent="0.25">
      <c r="A56" s="178" t="s">
        <v>8205</v>
      </c>
      <c r="B56" s="212" t="s">
        <v>8206</v>
      </c>
      <c r="C56" s="201" t="s">
        <v>1758</v>
      </c>
      <c r="D56" s="231"/>
      <c r="E56" s="214">
        <v>6210.9</v>
      </c>
      <c r="F56" s="215"/>
      <c r="G56" s="178" t="s">
        <v>8029</v>
      </c>
      <c r="H56" s="178" t="s">
        <v>1254</v>
      </c>
      <c r="I56" s="216" t="s">
        <v>5498</v>
      </c>
      <c r="J56" s="178" t="s">
        <v>8207</v>
      </c>
      <c r="K56" s="178" t="s">
        <v>8208</v>
      </c>
    </row>
    <row r="57" spans="1:12" hidden="1" x14ac:dyDescent="0.25">
      <c r="A57" s="178" t="s">
        <v>8209</v>
      </c>
      <c r="B57" s="212" t="s">
        <v>8210</v>
      </c>
      <c r="C57" s="201" t="s">
        <v>7389</v>
      </c>
      <c r="D57" s="217"/>
      <c r="E57" s="214">
        <v>46851</v>
      </c>
      <c r="F57" s="234"/>
      <c r="G57" s="178" t="s">
        <v>8029</v>
      </c>
      <c r="H57" s="178" t="s">
        <v>1254</v>
      </c>
      <c r="I57" s="216" t="s">
        <v>5498</v>
      </c>
      <c r="J57" s="178" t="s">
        <v>8211</v>
      </c>
      <c r="K57" s="178" t="s">
        <v>8212</v>
      </c>
    </row>
    <row r="58" spans="1:12" hidden="1" x14ac:dyDescent="0.25">
      <c r="A58" s="178" t="s">
        <v>8213</v>
      </c>
      <c r="B58" s="212" t="s">
        <v>8214</v>
      </c>
      <c r="C58" s="201" t="s">
        <v>272</v>
      </c>
      <c r="D58" s="231"/>
      <c r="E58" s="214">
        <v>1400</v>
      </c>
      <c r="F58" s="215"/>
      <c r="G58" s="178" t="s">
        <v>8029</v>
      </c>
      <c r="H58" s="178" t="s">
        <v>1254</v>
      </c>
      <c r="I58" s="216" t="s">
        <v>5498</v>
      </c>
      <c r="J58" s="178" t="s">
        <v>8215</v>
      </c>
      <c r="K58" s="178" t="s">
        <v>8216</v>
      </c>
    </row>
    <row r="59" spans="1:12" hidden="1" x14ac:dyDescent="0.25">
      <c r="A59" s="178" t="s">
        <v>8217</v>
      </c>
      <c r="B59" s="212" t="s">
        <v>8218</v>
      </c>
      <c r="C59" s="201" t="s">
        <v>758</v>
      </c>
      <c r="D59" s="217"/>
      <c r="E59" s="214">
        <v>3696</v>
      </c>
      <c r="F59" s="215"/>
      <c r="G59" s="178" t="s">
        <v>8029</v>
      </c>
      <c r="H59" s="178" t="s">
        <v>1254</v>
      </c>
      <c r="I59" s="216" t="s">
        <v>4578</v>
      </c>
      <c r="J59" s="178" t="s">
        <v>8219</v>
      </c>
      <c r="K59" s="178" t="s">
        <v>8220</v>
      </c>
      <c r="L59" s="230"/>
    </row>
    <row r="60" spans="1:12" ht="15" customHeight="1" x14ac:dyDescent="0.25">
      <c r="A60" s="178" t="s">
        <v>8221</v>
      </c>
      <c r="B60" s="212" t="s">
        <v>8222</v>
      </c>
      <c r="C60" s="201" t="s">
        <v>732</v>
      </c>
      <c r="D60" s="213"/>
      <c r="E60" s="214">
        <v>14560</v>
      </c>
      <c r="F60" s="234"/>
      <c r="G60" s="178" t="s">
        <v>8029</v>
      </c>
      <c r="H60" s="178" t="s">
        <v>769</v>
      </c>
      <c r="I60" s="216" t="s">
        <v>4578</v>
      </c>
      <c r="J60" s="178" t="s">
        <v>8223</v>
      </c>
    </row>
    <row r="61" spans="1:12" x14ac:dyDescent="0.25">
      <c r="A61" s="178" t="s">
        <v>8224</v>
      </c>
      <c r="B61" s="212" t="s">
        <v>8225</v>
      </c>
      <c r="C61" s="201" t="s">
        <v>732</v>
      </c>
      <c r="D61" s="213"/>
      <c r="E61" s="214">
        <v>612.5</v>
      </c>
      <c r="F61" s="234"/>
      <c r="G61" s="178" t="s">
        <v>8029</v>
      </c>
      <c r="H61" s="178" t="s">
        <v>769</v>
      </c>
      <c r="I61" s="216" t="s">
        <v>4578</v>
      </c>
      <c r="J61" s="178" t="s">
        <v>8226</v>
      </c>
    </row>
    <row r="62" spans="1:12" x14ac:dyDescent="0.25">
      <c r="A62" s="178" t="s">
        <v>8227</v>
      </c>
      <c r="B62" s="212" t="s">
        <v>8228</v>
      </c>
      <c r="C62" s="201" t="s">
        <v>732</v>
      </c>
      <c r="D62" s="213"/>
      <c r="E62" s="214">
        <v>5508.75</v>
      </c>
      <c r="F62" s="234"/>
      <c r="G62" s="178" t="s">
        <v>8029</v>
      </c>
      <c r="H62" s="178" t="s">
        <v>769</v>
      </c>
      <c r="I62" s="216" t="s">
        <v>4578</v>
      </c>
      <c r="J62" s="178" t="s">
        <v>8229</v>
      </c>
      <c r="K62" s="233"/>
    </row>
    <row r="63" spans="1:12" x14ac:dyDescent="0.25">
      <c r="A63" s="178" t="s">
        <v>8230</v>
      </c>
      <c r="B63" s="212" t="s">
        <v>8231</v>
      </c>
      <c r="C63" s="201" t="s">
        <v>8232</v>
      </c>
      <c r="D63" s="231"/>
      <c r="E63" s="214">
        <v>100</v>
      </c>
      <c r="F63" s="215"/>
      <c r="G63" s="178" t="s">
        <v>8029</v>
      </c>
      <c r="H63" s="178" t="s">
        <v>769</v>
      </c>
      <c r="I63" s="216" t="s">
        <v>4578</v>
      </c>
      <c r="J63" s="178" t="s">
        <v>8233</v>
      </c>
    </row>
    <row r="64" spans="1:12" x14ac:dyDescent="0.25">
      <c r="A64" s="178" t="s">
        <v>8234</v>
      </c>
      <c r="B64" s="212" t="s">
        <v>8235</v>
      </c>
      <c r="C64" s="201" t="s">
        <v>8236</v>
      </c>
      <c r="D64" s="217"/>
      <c r="E64" s="214">
        <v>1000</v>
      </c>
      <c r="F64" s="234"/>
      <c r="G64" s="178" t="s">
        <v>8029</v>
      </c>
      <c r="H64" s="178" t="s">
        <v>769</v>
      </c>
      <c r="I64" s="216" t="s">
        <v>4578</v>
      </c>
      <c r="J64" s="178" t="s">
        <v>8237</v>
      </c>
    </row>
    <row r="65" spans="1:26" x14ac:dyDescent="0.25">
      <c r="A65" s="178" t="s">
        <v>8238</v>
      </c>
      <c r="B65" s="212" t="s">
        <v>8239</v>
      </c>
      <c r="C65" s="201" t="s">
        <v>732</v>
      </c>
      <c r="D65" s="231"/>
      <c r="E65" s="214">
        <v>690</v>
      </c>
      <c r="F65" s="215"/>
      <c r="G65" s="178" t="s">
        <v>8029</v>
      </c>
      <c r="H65" s="178" t="s">
        <v>769</v>
      </c>
      <c r="I65" s="216" t="s">
        <v>4578</v>
      </c>
      <c r="J65" s="178" t="s">
        <v>8240</v>
      </c>
    </row>
    <row r="66" spans="1:26" x14ac:dyDescent="0.25">
      <c r="A66" s="178" t="s">
        <v>8241</v>
      </c>
      <c r="B66" s="212" t="s">
        <v>8242</v>
      </c>
      <c r="C66" s="201" t="s">
        <v>732</v>
      </c>
      <c r="D66" s="217"/>
      <c r="E66" s="214">
        <v>5113.3</v>
      </c>
      <c r="F66" s="234"/>
      <c r="G66" s="178" t="s">
        <v>8029</v>
      </c>
      <c r="H66" s="178" t="s">
        <v>769</v>
      </c>
      <c r="I66" s="216" t="s">
        <v>4578</v>
      </c>
      <c r="J66" s="178" t="s">
        <v>8243</v>
      </c>
    </row>
    <row r="67" spans="1:26" x14ac:dyDescent="0.25">
      <c r="A67" s="178" t="s">
        <v>8244</v>
      </c>
      <c r="B67" s="212" t="s">
        <v>8245</v>
      </c>
      <c r="C67" s="201" t="s">
        <v>3360</v>
      </c>
      <c r="D67" s="231"/>
      <c r="E67" s="214">
        <v>2436</v>
      </c>
      <c r="F67" s="215"/>
      <c r="G67" s="178" t="s">
        <v>8029</v>
      </c>
      <c r="H67" s="178" t="s">
        <v>769</v>
      </c>
      <c r="I67" s="216" t="s">
        <v>4578</v>
      </c>
      <c r="J67" s="178" t="s">
        <v>8246</v>
      </c>
    </row>
    <row r="68" spans="1:26" x14ac:dyDescent="0.25">
      <c r="A68" s="178" t="s">
        <v>8247</v>
      </c>
      <c r="B68" s="212" t="s">
        <v>8248</v>
      </c>
      <c r="C68" s="201" t="s">
        <v>8249</v>
      </c>
      <c r="D68" s="217"/>
      <c r="E68" s="214">
        <v>180</v>
      </c>
      <c r="F68" s="234"/>
      <c r="G68" s="178" t="s">
        <v>8029</v>
      </c>
      <c r="H68" s="178" t="s">
        <v>769</v>
      </c>
      <c r="I68" s="216" t="s">
        <v>4578</v>
      </c>
      <c r="J68" s="178" t="s">
        <v>8250</v>
      </c>
    </row>
    <row r="69" spans="1:26" x14ac:dyDescent="0.25">
      <c r="A69" s="178" t="s">
        <v>8251</v>
      </c>
      <c r="B69" s="212" t="s">
        <v>8252</v>
      </c>
      <c r="C69" s="201" t="s">
        <v>4549</v>
      </c>
      <c r="D69" s="213"/>
      <c r="E69" s="214">
        <v>1000</v>
      </c>
      <c r="F69" s="234"/>
      <c r="G69" s="178" t="s">
        <v>8029</v>
      </c>
      <c r="H69" s="178" t="s">
        <v>769</v>
      </c>
      <c r="I69" s="216" t="s">
        <v>4578</v>
      </c>
      <c r="J69" s="178" t="s">
        <v>8253</v>
      </c>
    </row>
    <row r="70" spans="1:26" hidden="1" x14ac:dyDescent="0.25">
      <c r="A70" s="178" t="s">
        <v>8254</v>
      </c>
      <c r="B70" s="212" t="s">
        <v>8255</v>
      </c>
      <c r="C70" s="201" t="s">
        <v>8256</v>
      </c>
      <c r="D70" s="217"/>
      <c r="E70" s="214">
        <v>7360</v>
      </c>
      <c r="F70" s="234"/>
      <c r="G70" s="178" t="s">
        <v>8029</v>
      </c>
      <c r="H70" s="178" t="s">
        <v>1254</v>
      </c>
      <c r="I70" s="216" t="s">
        <v>3481</v>
      </c>
      <c r="J70" s="178" t="s">
        <v>8257</v>
      </c>
      <c r="K70" s="178" t="s">
        <v>8258</v>
      </c>
    </row>
    <row r="71" spans="1:26" x14ac:dyDescent="0.25">
      <c r="A71" s="178" t="s">
        <v>8259</v>
      </c>
      <c r="B71" s="212" t="s">
        <v>8260</v>
      </c>
      <c r="C71" s="201" t="s">
        <v>732</v>
      </c>
      <c r="D71" s="213"/>
      <c r="E71" s="214">
        <v>28891.39</v>
      </c>
      <c r="F71" s="234"/>
      <c r="G71" s="178" t="s">
        <v>8029</v>
      </c>
      <c r="H71" s="178" t="s">
        <v>769</v>
      </c>
      <c r="I71" s="216" t="s">
        <v>3482</v>
      </c>
      <c r="J71" s="178" t="s">
        <v>8261</v>
      </c>
    </row>
    <row r="72" spans="1:26" x14ac:dyDescent="0.25">
      <c r="A72" s="178" t="s">
        <v>8262</v>
      </c>
      <c r="B72" s="212" t="s">
        <v>8263</v>
      </c>
      <c r="C72" s="201" t="s">
        <v>5488</v>
      </c>
      <c r="D72" s="217"/>
      <c r="E72" s="214">
        <v>39000</v>
      </c>
      <c r="F72" s="234"/>
      <c r="G72" s="178" t="s">
        <v>8029</v>
      </c>
      <c r="H72" s="178" t="s">
        <v>769</v>
      </c>
      <c r="I72" s="216" t="s">
        <v>3482</v>
      </c>
      <c r="J72" s="178" t="s">
        <v>8264</v>
      </c>
    </row>
    <row r="73" spans="1:26" x14ac:dyDescent="0.25">
      <c r="A73" s="178" t="s">
        <v>8265</v>
      </c>
      <c r="B73" s="212" t="s">
        <v>8266</v>
      </c>
      <c r="C73" s="201" t="s">
        <v>5895</v>
      </c>
      <c r="D73" s="219"/>
      <c r="E73" s="214">
        <v>325</v>
      </c>
      <c r="F73" s="215"/>
      <c r="G73" s="178" t="s">
        <v>8029</v>
      </c>
      <c r="H73" s="178" t="s">
        <v>769</v>
      </c>
      <c r="I73" s="216" t="s">
        <v>3482</v>
      </c>
      <c r="J73" s="178" t="s">
        <v>8267</v>
      </c>
      <c r="K73"/>
      <c r="L73"/>
      <c r="M73"/>
      <c r="N73"/>
      <c r="O73"/>
      <c r="P73"/>
      <c r="Q73"/>
      <c r="R73"/>
      <c r="S73"/>
      <c r="T73"/>
      <c r="U73"/>
      <c r="V73"/>
      <c r="W73"/>
      <c r="X73"/>
      <c r="Y73"/>
      <c r="Z73"/>
    </row>
    <row r="74" spans="1:26" x14ac:dyDescent="0.25">
      <c r="A74" s="178" t="s">
        <v>8268</v>
      </c>
      <c r="B74" s="212" t="s">
        <v>8269</v>
      </c>
      <c r="C74" s="201" t="s">
        <v>155</v>
      </c>
      <c r="D74" s="217"/>
      <c r="E74" s="229">
        <v>130000</v>
      </c>
      <c r="F74" s="215"/>
      <c r="G74" s="178" t="s">
        <v>8035</v>
      </c>
      <c r="H74" s="178" t="s">
        <v>769</v>
      </c>
      <c r="I74" s="216" t="s">
        <v>3482</v>
      </c>
      <c r="J74" s="178" t="s">
        <v>8270</v>
      </c>
      <c r="K74"/>
      <c r="L74"/>
      <c r="M74"/>
      <c r="N74"/>
      <c r="O74"/>
      <c r="P74"/>
      <c r="Q74"/>
      <c r="R74"/>
      <c r="S74"/>
      <c r="T74"/>
      <c r="U74"/>
      <c r="V74"/>
      <c r="W74"/>
      <c r="X74"/>
      <c r="Y74"/>
      <c r="Z74"/>
    </row>
    <row r="75" spans="1:26" x14ac:dyDescent="0.25">
      <c r="A75" s="178" t="s">
        <v>8271</v>
      </c>
      <c r="B75" s="212" t="s">
        <v>8272</v>
      </c>
      <c r="C75" s="201" t="s">
        <v>1393</v>
      </c>
      <c r="D75" s="219"/>
      <c r="E75" s="214">
        <v>13050</v>
      </c>
      <c r="F75" s="215"/>
      <c r="G75" s="178" t="s">
        <v>8029</v>
      </c>
      <c r="H75" s="178" t="s">
        <v>769</v>
      </c>
      <c r="I75" s="216" t="s">
        <v>3485</v>
      </c>
      <c r="J75" s="178" t="s">
        <v>8273</v>
      </c>
      <c r="K75"/>
      <c r="L75"/>
      <c r="M75"/>
      <c r="N75"/>
      <c r="O75"/>
      <c r="P75"/>
      <c r="Q75"/>
      <c r="R75"/>
      <c r="S75"/>
      <c r="T75"/>
      <c r="U75"/>
      <c r="V75"/>
      <c r="W75"/>
      <c r="X75"/>
      <c r="Y75"/>
      <c r="Z75"/>
    </row>
    <row r="76" spans="1:26" x14ac:dyDescent="0.25">
      <c r="A76" s="178" t="s">
        <v>8274</v>
      </c>
      <c r="B76" s="212" t="s">
        <v>8275</v>
      </c>
      <c r="C76" s="201" t="s">
        <v>1393</v>
      </c>
      <c r="D76" s="217"/>
      <c r="E76" s="229">
        <v>39900</v>
      </c>
      <c r="F76" s="215"/>
      <c r="G76" s="178" t="s">
        <v>8029</v>
      </c>
      <c r="H76" s="178" t="s">
        <v>769</v>
      </c>
      <c r="I76" s="216" t="s">
        <v>3485</v>
      </c>
      <c r="J76" s="178" t="s">
        <v>8276</v>
      </c>
      <c r="K76"/>
      <c r="L76"/>
      <c r="M76"/>
      <c r="N76"/>
      <c r="O76"/>
      <c r="P76"/>
      <c r="Q76"/>
      <c r="R76"/>
      <c r="S76"/>
      <c r="T76"/>
      <c r="U76"/>
      <c r="V76"/>
      <c r="W76"/>
      <c r="X76"/>
      <c r="Y76"/>
      <c r="Z76"/>
    </row>
    <row r="77" spans="1:26" x14ac:dyDescent="0.25">
      <c r="A77" s="178" t="s">
        <v>8277</v>
      </c>
      <c r="B77" s="212" t="s">
        <v>8278</v>
      </c>
      <c r="C77" s="201" t="s">
        <v>1393</v>
      </c>
      <c r="D77" s="217"/>
      <c r="E77" s="214">
        <v>14163</v>
      </c>
      <c r="F77" s="215"/>
      <c r="G77" s="178" t="s">
        <v>8029</v>
      </c>
      <c r="H77" s="178" t="s">
        <v>769</v>
      </c>
      <c r="I77" s="216" t="s">
        <v>3485</v>
      </c>
      <c r="J77" s="178" t="s">
        <v>8279</v>
      </c>
      <c r="K77"/>
      <c r="L77"/>
      <c r="M77"/>
      <c r="N77"/>
      <c r="O77"/>
      <c r="P77"/>
      <c r="Q77"/>
      <c r="R77"/>
      <c r="S77"/>
      <c r="T77"/>
      <c r="U77"/>
      <c r="V77"/>
      <c r="W77"/>
      <c r="X77"/>
      <c r="Y77"/>
      <c r="Z77"/>
    </row>
    <row r="78" spans="1:26" x14ac:dyDescent="0.25">
      <c r="A78" s="178" t="s">
        <v>8280</v>
      </c>
      <c r="B78" s="212" t="s">
        <v>8281</v>
      </c>
      <c r="C78" s="235" t="s">
        <v>1393</v>
      </c>
      <c r="D78" s="217"/>
      <c r="E78" s="214">
        <v>160</v>
      </c>
      <c r="F78" s="215"/>
      <c r="G78" s="178" t="s">
        <v>8029</v>
      </c>
      <c r="H78" s="178" t="s">
        <v>769</v>
      </c>
      <c r="I78" s="216" t="s">
        <v>3485</v>
      </c>
      <c r="J78" s="178" t="s">
        <v>8282</v>
      </c>
      <c r="K78"/>
      <c r="L78"/>
      <c r="M78"/>
      <c r="N78"/>
      <c r="O78"/>
      <c r="P78"/>
      <c r="Q78"/>
      <c r="R78"/>
      <c r="S78"/>
      <c r="T78"/>
      <c r="U78"/>
      <c r="V78"/>
      <c r="W78"/>
      <c r="X78"/>
      <c r="Y78"/>
      <c r="Z78"/>
    </row>
    <row r="79" spans="1:26" ht="15" customHeight="1" x14ac:dyDescent="0.25">
      <c r="A79" s="178" t="s">
        <v>8283</v>
      </c>
      <c r="B79" s="212" t="s">
        <v>8284</v>
      </c>
      <c r="C79" s="201" t="s">
        <v>1393</v>
      </c>
      <c r="D79" s="231"/>
      <c r="E79" s="214">
        <v>10620</v>
      </c>
      <c r="F79" s="215"/>
      <c r="G79" s="178" t="s">
        <v>8029</v>
      </c>
      <c r="H79" s="178" t="s">
        <v>769</v>
      </c>
      <c r="I79" s="216" t="s">
        <v>3485</v>
      </c>
      <c r="J79" s="178" t="s">
        <v>8285</v>
      </c>
      <c r="K79"/>
      <c r="L79"/>
      <c r="M79"/>
      <c r="N79"/>
      <c r="O79"/>
      <c r="P79"/>
      <c r="Q79"/>
      <c r="R79"/>
      <c r="S79"/>
      <c r="T79"/>
      <c r="U79"/>
      <c r="V79"/>
      <c r="W79"/>
      <c r="X79"/>
      <c r="Y79"/>
      <c r="Z79"/>
    </row>
    <row r="80" spans="1:26" x14ac:dyDescent="0.25">
      <c r="A80" s="178" t="s">
        <v>8286</v>
      </c>
      <c r="B80" s="212" t="s">
        <v>8287</v>
      </c>
      <c r="C80" s="201" t="s">
        <v>3459</v>
      </c>
      <c r="D80" s="213"/>
      <c r="E80" s="214">
        <v>39000</v>
      </c>
      <c r="F80" s="215"/>
      <c r="G80" s="178" t="s">
        <v>8029</v>
      </c>
      <c r="H80" s="178" t="s">
        <v>769</v>
      </c>
      <c r="I80" s="216" t="s">
        <v>3485</v>
      </c>
      <c r="J80" s="178" t="s">
        <v>8288</v>
      </c>
      <c r="K80"/>
      <c r="L80"/>
      <c r="M80"/>
      <c r="N80"/>
      <c r="O80"/>
      <c r="P80"/>
      <c r="Q80"/>
      <c r="R80"/>
      <c r="S80"/>
      <c r="T80"/>
      <c r="U80"/>
      <c r="V80"/>
      <c r="W80"/>
      <c r="X80"/>
      <c r="Y80"/>
      <c r="Z80"/>
    </row>
    <row r="81" spans="1:26" x14ac:dyDescent="0.25">
      <c r="A81" s="178" t="s">
        <v>8289</v>
      </c>
      <c r="B81" s="212" t="s">
        <v>8290</v>
      </c>
      <c r="C81" s="201" t="s">
        <v>225</v>
      </c>
      <c r="D81" s="219"/>
      <c r="E81" s="214">
        <v>490</v>
      </c>
      <c r="F81" s="234"/>
      <c r="G81" s="178" t="s">
        <v>8035</v>
      </c>
      <c r="H81" s="178" t="s">
        <v>769</v>
      </c>
      <c r="I81" s="216" t="s">
        <v>3485</v>
      </c>
      <c r="J81" s="178" t="s">
        <v>8291</v>
      </c>
      <c r="K81"/>
      <c r="L81"/>
      <c r="M81"/>
      <c r="N81"/>
      <c r="O81"/>
      <c r="P81"/>
      <c r="Q81"/>
      <c r="R81"/>
      <c r="S81"/>
      <c r="T81"/>
      <c r="U81"/>
      <c r="V81"/>
      <c r="W81"/>
      <c r="X81"/>
      <c r="Y81"/>
      <c r="Z81"/>
    </row>
    <row r="82" spans="1:26" x14ac:dyDescent="0.25">
      <c r="A82" s="178" t="s">
        <v>8292</v>
      </c>
      <c r="B82" s="212" t="s">
        <v>8293</v>
      </c>
      <c r="C82" s="201" t="s">
        <v>2142</v>
      </c>
      <c r="D82" s="219"/>
      <c r="E82" s="214">
        <v>3544</v>
      </c>
      <c r="F82" s="234"/>
      <c r="G82" s="178" t="s">
        <v>8035</v>
      </c>
      <c r="H82" s="178" t="s">
        <v>769</v>
      </c>
      <c r="I82" s="216" t="s">
        <v>3485</v>
      </c>
      <c r="J82" s="178" t="s">
        <v>8294</v>
      </c>
      <c r="K82"/>
      <c r="L82"/>
      <c r="M82"/>
      <c r="N82"/>
      <c r="O82"/>
      <c r="P82"/>
      <c r="Q82"/>
      <c r="R82"/>
      <c r="S82"/>
      <c r="T82"/>
      <c r="U82"/>
      <c r="V82"/>
      <c r="W82"/>
      <c r="X82"/>
      <c r="Y82"/>
      <c r="Z82"/>
    </row>
    <row r="83" spans="1:26" x14ac:dyDescent="0.25">
      <c r="A83" s="178" t="s">
        <v>8295</v>
      </c>
      <c r="B83" s="212" t="s">
        <v>8296</v>
      </c>
      <c r="C83" s="201" t="s">
        <v>3315</v>
      </c>
      <c r="D83" s="217"/>
      <c r="E83" s="214">
        <v>3500</v>
      </c>
      <c r="F83" s="215"/>
      <c r="G83" s="178" t="s">
        <v>8029</v>
      </c>
      <c r="H83" s="178" t="s">
        <v>769</v>
      </c>
      <c r="I83" s="216" t="s">
        <v>3485</v>
      </c>
      <c r="J83" s="178" t="s">
        <v>8297</v>
      </c>
      <c r="K83"/>
      <c r="L83"/>
      <c r="M83"/>
      <c r="N83"/>
      <c r="O83"/>
      <c r="P83"/>
      <c r="Q83"/>
      <c r="R83"/>
      <c r="S83"/>
      <c r="T83"/>
      <c r="U83"/>
      <c r="V83"/>
      <c r="W83"/>
      <c r="X83"/>
      <c r="Y83"/>
      <c r="Z83"/>
    </row>
    <row r="84" spans="1:26" x14ac:dyDescent="0.25">
      <c r="A84" s="178" t="s">
        <v>8298</v>
      </c>
      <c r="B84" s="212" t="s">
        <v>8299</v>
      </c>
      <c r="C84" s="201" t="s">
        <v>8300</v>
      </c>
      <c r="D84" s="217"/>
      <c r="E84" s="214">
        <v>112.5</v>
      </c>
      <c r="F84" s="215"/>
      <c r="G84" s="178" t="s">
        <v>8035</v>
      </c>
      <c r="H84" s="178" t="s">
        <v>769</v>
      </c>
      <c r="I84" s="216" t="s">
        <v>3485</v>
      </c>
      <c r="J84" s="178" t="s">
        <v>8301</v>
      </c>
      <c r="K84"/>
      <c r="L84"/>
      <c r="M84"/>
      <c r="N84"/>
      <c r="O84"/>
      <c r="P84"/>
      <c r="Q84"/>
      <c r="R84"/>
      <c r="S84"/>
      <c r="T84"/>
      <c r="U84"/>
      <c r="V84"/>
      <c r="W84"/>
      <c r="X84"/>
      <c r="Y84"/>
      <c r="Z84"/>
    </row>
    <row r="85" spans="1:26" x14ac:dyDescent="0.25">
      <c r="A85" s="178" t="s">
        <v>8302</v>
      </c>
      <c r="B85" s="212" t="s">
        <v>8303</v>
      </c>
      <c r="C85" s="201" t="s">
        <v>480</v>
      </c>
      <c r="D85" s="217"/>
      <c r="E85" s="214">
        <v>3000</v>
      </c>
      <c r="F85" s="215"/>
      <c r="G85" s="178" t="s">
        <v>8029</v>
      </c>
      <c r="H85" s="178" t="s">
        <v>769</v>
      </c>
      <c r="I85" s="216" t="s">
        <v>3485</v>
      </c>
      <c r="J85" s="178" t="s">
        <v>8304</v>
      </c>
      <c r="K85"/>
      <c r="L85"/>
      <c r="M85"/>
      <c r="N85"/>
      <c r="O85"/>
      <c r="P85"/>
      <c r="Q85"/>
      <c r="R85"/>
      <c r="S85"/>
      <c r="T85"/>
      <c r="U85"/>
      <c r="V85"/>
      <c r="W85"/>
      <c r="X85"/>
      <c r="Y85"/>
      <c r="Z85"/>
    </row>
    <row r="86" spans="1:26" x14ac:dyDescent="0.25">
      <c r="A86" s="178" t="s">
        <v>8305</v>
      </c>
      <c r="B86" s="212" t="s">
        <v>8306</v>
      </c>
      <c r="C86" s="201" t="s">
        <v>6768</v>
      </c>
      <c r="D86" s="217"/>
      <c r="E86" s="214">
        <v>1200</v>
      </c>
      <c r="F86" s="215"/>
      <c r="G86" s="178" t="s">
        <v>8029</v>
      </c>
      <c r="H86" s="178" t="s">
        <v>769</v>
      </c>
      <c r="I86" s="216" t="s">
        <v>3485</v>
      </c>
      <c r="J86" s="178" t="s">
        <v>8307</v>
      </c>
      <c r="K86"/>
      <c r="L86"/>
      <c r="M86"/>
      <c r="N86"/>
      <c r="O86"/>
      <c r="P86"/>
      <c r="Q86"/>
      <c r="R86"/>
      <c r="S86"/>
      <c r="T86"/>
      <c r="U86"/>
      <c r="V86"/>
      <c r="W86"/>
      <c r="X86"/>
      <c r="Y86"/>
      <c r="Z86"/>
    </row>
    <row r="87" spans="1:26" x14ac:dyDescent="0.25">
      <c r="A87" s="178" t="s">
        <v>8308</v>
      </c>
      <c r="B87" s="212" t="s">
        <v>8309</v>
      </c>
      <c r="C87" s="201" t="s">
        <v>6315</v>
      </c>
      <c r="D87" s="236"/>
      <c r="E87" s="237">
        <v>9000</v>
      </c>
      <c r="F87" s="215"/>
      <c r="G87" s="178" t="s">
        <v>8029</v>
      </c>
      <c r="H87" s="178" t="s">
        <v>769</v>
      </c>
      <c r="I87" s="216" t="s">
        <v>3485</v>
      </c>
      <c r="J87" s="178" t="s">
        <v>8310</v>
      </c>
    </row>
    <row r="88" spans="1:26" hidden="1" x14ac:dyDescent="0.25">
      <c r="A88" s="178" t="s">
        <v>8311</v>
      </c>
      <c r="B88" s="212" t="s">
        <v>8312</v>
      </c>
      <c r="C88" s="201" t="s">
        <v>8584</v>
      </c>
      <c r="D88" s="236"/>
      <c r="E88" s="237">
        <f>148669</f>
        <v>148669</v>
      </c>
      <c r="F88" s="215"/>
      <c r="G88" s="178" t="s">
        <v>8035</v>
      </c>
      <c r="H88" s="178" t="s">
        <v>1254</v>
      </c>
      <c r="I88" s="216" t="s">
        <v>3485</v>
      </c>
      <c r="J88" s="178" t="s">
        <v>9869</v>
      </c>
      <c r="K88"/>
      <c r="L88"/>
      <c r="M88"/>
      <c r="N88"/>
      <c r="O88"/>
      <c r="P88"/>
      <c r="Q88"/>
      <c r="R88"/>
      <c r="S88"/>
      <c r="T88"/>
      <c r="U88"/>
      <c r="V88"/>
      <c r="W88"/>
      <c r="X88"/>
      <c r="Y88"/>
      <c r="Z88"/>
    </row>
    <row r="89" spans="1:26" x14ac:dyDescent="0.25">
      <c r="A89" s="178" t="s">
        <v>8313</v>
      </c>
      <c r="B89" s="212" t="s">
        <v>8314</v>
      </c>
      <c r="C89" t="s">
        <v>926</v>
      </c>
      <c r="D89"/>
      <c r="E89" s="237">
        <v>4178</v>
      </c>
      <c r="F89"/>
      <c r="G89" t="s">
        <v>8035</v>
      </c>
      <c r="H89" s="178" t="s">
        <v>769</v>
      </c>
      <c r="I89" s="216" t="s">
        <v>3485</v>
      </c>
      <c r="J89" s="178" t="s">
        <v>8315</v>
      </c>
      <c r="K89"/>
      <c r="L89"/>
      <c r="M89"/>
      <c r="N89"/>
      <c r="O89"/>
      <c r="P89"/>
      <c r="Q89"/>
      <c r="R89"/>
      <c r="S89"/>
      <c r="T89"/>
      <c r="U89"/>
      <c r="V89"/>
      <c r="W89"/>
      <c r="X89"/>
      <c r="Y89"/>
      <c r="Z89"/>
    </row>
    <row r="90" spans="1:26" x14ac:dyDescent="0.25">
      <c r="A90" s="178" t="s">
        <v>8316</v>
      </c>
      <c r="B90" s="212" t="s">
        <v>8317</v>
      </c>
      <c r="C90" s="201" t="s">
        <v>1393</v>
      </c>
      <c r="D90" s="217"/>
      <c r="E90" s="214">
        <v>2750</v>
      </c>
      <c r="F90" s="215"/>
      <c r="G90" s="178" t="s">
        <v>8029</v>
      </c>
      <c r="H90" s="178" t="s">
        <v>769</v>
      </c>
      <c r="I90" s="216" t="s">
        <v>3485</v>
      </c>
      <c r="J90" s="178" t="s">
        <v>8318</v>
      </c>
      <c r="K90"/>
      <c r="L90"/>
      <c r="M90"/>
      <c r="N90"/>
      <c r="O90"/>
      <c r="P90"/>
      <c r="Q90"/>
      <c r="R90"/>
      <c r="S90"/>
      <c r="T90"/>
      <c r="U90"/>
      <c r="V90"/>
      <c r="W90"/>
      <c r="X90"/>
      <c r="Y90"/>
      <c r="Z90"/>
    </row>
    <row r="91" spans="1:26" x14ac:dyDescent="0.25">
      <c r="A91" s="178" t="s">
        <v>8319</v>
      </c>
      <c r="B91" s="212" t="s">
        <v>8320</v>
      </c>
      <c r="C91" s="201" t="s">
        <v>2142</v>
      </c>
      <c r="D91" s="219"/>
      <c r="E91" s="214">
        <v>3350</v>
      </c>
      <c r="F91" s="215"/>
      <c r="G91" s="178" t="s">
        <v>8029</v>
      </c>
      <c r="H91" s="178" t="s">
        <v>769</v>
      </c>
      <c r="I91" s="216" t="s">
        <v>4583</v>
      </c>
      <c r="J91" s="178" t="s">
        <v>8321</v>
      </c>
    </row>
    <row r="92" spans="1:26" x14ac:dyDescent="0.25">
      <c r="A92" s="178" t="s">
        <v>8322</v>
      </c>
      <c r="B92" s="212" t="s">
        <v>8323</v>
      </c>
      <c r="C92" s="201" t="s">
        <v>2142</v>
      </c>
      <c r="D92" s="236"/>
      <c r="E92" s="237">
        <v>1760</v>
      </c>
      <c r="F92" s="215"/>
      <c r="G92" s="178" t="s">
        <v>8029</v>
      </c>
      <c r="H92" s="178" t="s">
        <v>769</v>
      </c>
      <c r="I92" s="216" t="s">
        <v>4583</v>
      </c>
      <c r="J92" s="178" t="s">
        <v>8324</v>
      </c>
    </row>
    <row r="93" spans="1:26" x14ac:dyDescent="0.25">
      <c r="A93" s="178" t="s">
        <v>8325</v>
      </c>
      <c r="B93" s="212" t="s">
        <v>8326</v>
      </c>
      <c r="C93" s="201" t="s">
        <v>2142</v>
      </c>
      <c r="D93" s="217"/>
      <c r="E93" s="214">
        <v>69</v>
      </c>
      <c r="F93" s="215"/>
      <c r="G93" s="178" t="s">
        <v>8029</v>
      </c>
      <c r="H93" s="178" t="s">
        <v>769</v>
      </c>
      <c r="I93" s="216" t="s">
        <v>4583</v>
      </c>
      <c r="J93" s="178" t="s">
        <v>8327</v>
      </c>
    </row>
    <row r="94" spans="1:26" x14ac:dyDescent="0.25">
      <c r="A94" s="178" t="s">
        <v>8328</v>
      </c>
      <c r="B94" s="212" t="s">
        <v>8329</v>
      </c>
      <c r="C94" s="201" t="s">
        <v>3298</v>
      </c>
      <c r="D94" s="217"/>
      <c r="E94" s="214">
        <v>6000</v>
      </c>
      <c r="F94" s="215"/>
      <c r="G94" s="178" t="s">
        <v>8029</v>
      </c>
      <c r="H94" s="178" t="s">
        <v>769</v>
      </c>
      <c r="I94" s="216" t="s">
        <v>4583</v>
      </c>
      <c r="J94" s="178" t="s">
        <v>8330</v>
      </c>
    </row>
    <row r="95" spans="1:26" x14ac:dyDescent="0.25">
      <c r="A95" s="178" t="s">
        <v>8331</v>
      </c>
      <c r="B95" s="212" t="s">
        <v>8332</v>
      </c>
      <c r="C95" s="201" t="s">
        <v>8333</v>
      </c>
      <c r="D95" s="217"/>
      <c r="E95" s="214">
        <v>750</v>
      </c>
      <c r="F95" s="215"/>
      <c r="G95" s="178" t="s">
        <v>8029</v>
      </c>
      <c r="H95" s="178" t="s">
        <v>769</v>
      </c>
      <c r="I95" s="216" t="s">
        <v>4583</v>
      </c>
      <c r="J95" s="178" t="s">
        <v>8334</v>
      </c>
    </row>
    <row r="96" spans="1:26" x14ac:dyDescent="0.25">
      <c r="A96" s="178" t="s">
        <v>8335</v>
      </c>
      <c r="B96" s="212" t="s">
        <v>8336</v>
      </c>
      <c r="C96" s="201" t="s">
        <v>8337</v>
      </c>
      <c r="D96" s="231"/>
      <c r="E96" s="214">
        <v>290</v>
      </c>
      <c r="F96" s="215"/>
      <c r="G96" s="178" t="s">
        <v>8029</v>
      </c>
      <c r="H96" s="178" t="s">
        <v>769</v>
      </c>
      <c r="I96" s="216" t="s">
        <v>4583</v>
      </c>
      <c r="J96" s="178" t="s">
        <v>8338</v>
      </c>
    </row>
    <row r="97" spans="1:11" ht="15" customHeight="1" x14ac:dyDescent="0.25">
      <c r="A97" s="178" t="s">
        <v>8339</v>
      </c>
      <c r="B97" s="212" t="s">
        <v>8340</v>
      </c>
      <c r="C97" s="201" t="s">
        <v>8341</v>
      </c>
      <c r="D97" s="217"/>
      <c r="E97" s="214">
        <v>260</v>
      </c>
      <c r="F97" s="215"/>
      <c r="G97" s="178" t="s">
        <v>8029</v>
      </c>
      <c r="H97" s="178" t="s">
        <v>769</v>
      </c>
      <c r="I97" s="216" t="s">
        <v>6785</v>
      </c>
      <c r="J97" s="178" t="s">
        <v>8342</v>
      </c>
    </row>
    <row r="98" spans="1:11" x14ac:dyDescent="0.25">
      <c r="A98" s="178" t="s">
        <v>8343</v>
      </c>
      <c r="B98" s="212" t="s">
        <v>8344</v>
      </c>
      <c r="C98" s="201" t="s">
        <v>8345</v>
      </c>
      <c r="D98" s="217"/>
      <c r="E98" s="214">
        <v>2661</v>
      </c>
      <c r="F98" s="215"/>
      <c r="G98" s="178" t="s">
        <v>8029</v>
      </c>
      <c r="H98" s="178" t="s">
        <v>769</v>
      </c>
      <c r="I98" s="216" t="s">
        <v>6785</v>
      </c>
      <c r="J98" s="178" t="s">
        <v>8346</v>
      </c>
    </row>
    <row r="99" spans="1:11" hidden="1" x14ac:dyDescent="0.25">
      <c r="A99" s="178" t="s">
        <v>8347</v>
      </c>
      <c r="B99" s="212" t="s">
        <v>8348</v>
      </c>
      <c r="C99" s="201" t="s">
        <v>8584</v>
      </c>
      <c r="D99" s="217"/>
      <c r="E99" s="214">
        <v>69307</v>
      </c>
      <c r="F99" s="215"/>
      <c r="G99" s="178" t="s">
        <v>8035</v>
      </c>
      <c r="H99" s="178" t="s">
        <v>1254</v>
      </c>
      <c r="I99" s="216" t="s">
        <v>6785</v>
      </c>
      <c r="J99" s="178" t="s">
        <v>8349</v>
      </c>
    </row>
    <row r="100" spans="1:11" x14ac:dyDescent="0.25">
      <c r="A100" s="178" t="s">
        <v>8350</v>
      </c>
      <c r="B100" s="212" t="s">
        <v>8351</v>
      </c>
      <c r="C100" s="201" t="s">
        <v>297</v>
      </c>
      <c r="D100" s="217"/>
      <c r="E100" s="214">
        <v>750</v>
      </c>
      <c r="F100" s="215"/>
      <c r="G100" s="178" t="s">
        <v>8029</v>
      </c>
      <c r="H100" s="178" t="s">
        <v>769</v>
      </c>
      <c r="I100" s="216" t="s">
        <v>6785</v>
      </c>
      <c r="J100" s="178" t="s">
        <v>8352</v>
      </c>
    </row>
    <row r="101" spans="1:11" hidden="1" x14ac:dyDescent="0.25">
      <c r="A101" s="178" t="s">
        <v>8353</v>
      </c>
      <c r="B101" s="212" t="s">
        <v>8354</v>
      </c>
      <c r="C101" s="201" t="s">
        <v>8355</v>
      </c>
      <c r="D101" s="217"/>
      <c r="E101" s="214">
        <v>1490</v>
      </c>
      <c r="F101" s="215"/>
      <c r="G101" s="178" t="s">
        <v>8035</v>
      </c>
      <c r="H101" s="178" t="s">
        <v>1254</v>
      </c>
      <c r="I101" s="216" t="s">
        <v>6785</v>
      </c>
      <c r="J101" s="178" t="s">
        <v>8356</v>
      </c>
      <c r="K101" s="178" t="s">
        <v>8357</v>
      </c>
    </row>
    <row r="102" spans="1:11" x14ac:dyDescent="0.25">
      <c r="A102" s="178" t="s">
        <v>8358</v>
      </c>
      <c r="B102" s="212" t="s">
        <v>8359</v>
      </c>
      <c r="C102" s="201" t="s">
        <v>744</v>
      </c>
      <c r="D102" s="217"/>
      <c r="E102" s="214">
        <v>4868</v>
      </c>
      <c r="F102" s="215"/>
      <c r="G102" s="178" t="s">
        <v>8029</v>
      </c>
      <c r="H102" s="178" t="s">
        <v>769</v>
      </c>
      <c r="I102" s="216" t="s">
        <v>5505</v>
      </c>
      <c r="J102" s="178" t="s">
        <v>8360</v>
      </c>
    </row>
    <row r="103" spans="1:11" customFormat="1" ht="16.149999999999999" customHeight="1" x14ac:dyDescent="0.25">
      <c r="A103" s="178" t="s">
        <v>8361</v>
      </c>
      <c r="B103" s="212" t="s">
        <v>8362</v>
      </c>
      <c r="C103" t="s">
        <v>8363</v>
      </c>
      <c r="E103" s="214">
        <v>650</v>
      </c>
      <c r="G103" s="178" t="s">
        <v>8029</v>
      </c>
      <c r="H103" s="178" t="s">
        <v>769</v>
      </c>
      <c r="I103" s="216" t="s">
        <v>6791</v>
      </c>
      <c r="J103" s="178" t="s">
        <v>8364</v>
      </c>
    </row>
    <row r="104" spans="1:11" customFormat="1" x14ac:dyDescent="0.25">
      <c r="A104" s="178" t="s">
        <v>8365</v>
      </c>
      <c r="B104" s="212" t="s">
        <v>8366</v>
      </c>
      <c r="C104" s="201" t="s">
        <v>1758</v>
      </c>
      <c r="E104" s="214">
        <v>350</v>
      </c>
      <c r="G104" s="178" t="s">
        <v>8029</v>
      </c>
      <c r="H104" s="178" t="s">
        <v>769</v>
      </c>
      <c r="I104" s="216" t="s">
        <v>6791</v>
      </c>
      <c r="J104" s="178" t="s">
        <v>8367</v>
      </c>
      <c r="K104" s="178"/>
    </row>
    <row r="105" spans="1:11" customFormat="1" x14ac:dyDescent="0.25">
      <c r="A105" s="178" t="s">
        <v>8368</v>
      </c>
      <c r="B105" s="212" t="s">
        <v>8369</v>
      </c>
      <c r="C105" s="201" t="s">
        <v>7894</v>
      </c>
      <c r="E105" s="214">
        <v>7200</v>
      </c>
      <c r="G105" t="s">
        <v>8029</v>
      </c>
      <c r="H105" s="178" t="s">
        <v>769</v>
      </c>
      <c r="I105" t="s">
        <v>3491</v>
      </c>
      <c r="J105" s="178" t="s">
        <v>8370</v>
      </c>
      <c r="K105" s="178"/>
    </row>
    <row r="106" spans="1:11" customFormat="1" x14ac:dyDescent="0.25">
      <c r="A106" s="178" t="s">
        <v>8371</v>
      </c>
      <c r="B106" s="212" t="s">
        <v>8372</v>
      </c>
      <c r="C106" s="201" t="s">
        <v>1399</v>
      </c>
      <c r="E106" s="214">
        <v>1650</v>
      </c>
      <c r="G106" t="s">
        <v>8035</v>
      </c>
      <c r="H106" s="178" t="s">
        <v>769</v>
      </c>
      <c r="I106" t="s">
        <v>3491</v>
      </c>
      <c r="J106" s="178" t="s">
        <v>8373</v>
      </c>
      <c r="K106" s="178"/>
    </row>
    <row r="107" spans="1:11" customFormat="1" x14ac:dyDescent="0.25">
      <c r="A107" s="178" t="s">
        <v>8374</v>
      </c>
      <c r="B107" s="212" t="s">
        <v>8375</v>
      </c>
      <c r="C107" s="201" t="s">
        <v>7386</v>
      </c>
      <c r="E107" s="214">
        <v>4000</v>
      </c>
      <c r="G107" t="s">
        <v>8029</v>
      </c>
      <c r="H107" s="178" t="s">
        <v>769</v>
      </c>
      <c r="I107" t="s">
        <v>3491</v>
      </c>
      <c r="J107" s="178" t="s">
        <v>8376</v>
      </c>
      <c r="K107" s="178"/>
    </row>
    <row r="108" spans="1:11" customFormat="1" ht="15" customHeight="1" x14ac:dyDescent="0.25">
      <c r="A108" s="178" t="s">
        <v>8377</v>
      </c>
      <c r="B108" s="212" t="s">
        <v>8378</v>
      </c>
      <c r="C108" s="201" t="s">
        <v>221</v>
      </c>
      <c r="E108" s="214">
        <v>25740</v>
      </c>
      <c r="G108" t="s">
        <v>8029</v>
      </c>
      <c r="H108" s="178" t="s">
        <v>769</v>
      </c>
      <c r="I108" t="s">
        <v>3491</v>
      </c>
      <c r="J108" s="178" t="s">
        <v>8379</v>
      </c>
      <c r="K108" s="178"/>
    </row>
    <row r="109" spans="1:11" customFormat="1" x14ac:dyDescent="0.25">
      <c r="A109" s="178" t="s">
        <v>8380</v>
      </c>
      <c r="B109" s="212" t="s">
        <v>8381</v>
      </c>
      <c r="C109" s="201" t="s">
        <v>8382</v>
      </c>
      <c r="E109" s="214">
        <v>5400</v>
      </c>
      <c r="G109" t="s">
        <v>8029</v>
      </c>
      <c r="H109" s="178" t="s">
        <v>769</v>
      </c>
      <c r="I109" t="s">
        <v>3491</v>
      </c>
      <c r="J109" s="178" t="s">
        <v>8383</v>
      </c>
      <c r="K109" s="178"/>
    </row>
    <row r="110" spans="1:11" customFormat="1" x14ac:dyDescent="0.25">
      <c r="A110" s="178" t="s">
        <v>8384</v>
      </c>
      <c r="B110" s="212" t="s">
        <v>8385</v>
      </c>
      <c r="C110" s="201" t="s">
        <v>221</v>
      </c>
      <c r="E110" s="214">
        <v>2200</v>
      </c>
      <c r="G110" t="s">
        <v>8029</v>
      </c>
      <c r="H110" s="178" t="s">
        <v>769</v>
      </c>
      <c r="I110" t="s">
        <v>3491</v>
      </c>
      <c r="J110" s="178" t="s">
        <v>8386</v>
      </c>
      <c r="K110" s="178"/>
    </row>
    <row r="111" spans="1:11" customFormat="1" x14ac:dyDescent="0.25">
      <c r="A111" s="178" t="s">
        <v>8387</v>
      </c>
      <c r="B111" s="212" t="s">
        <v>8388</v>
      </c>
      <c r="C111" s="201" t="s">
        <v>322</v>
      </c>
      <c r="E111" s="214">
        <v>27000</v>
      </c>
      <c r="G111" t="s">
        <v>8029</v>
      </c>
      <c r="H111" s="178" t="s">
        <v>769</v>
      </c>
      <c r="I111" t="s">
        <v>3491</v>
      </c>
      <c r="J111" s="178" t="s">
        <v>8389</v>
      </c>
      <c r="K111" s="178"/>
    </row>
    <row r="112" spans="1:11" x14ac:dyDescent="0.25">
      <c r="A112" s="178" t="s">
        <v>8390</v>
      </c>
      <c r="B112" s="212" t="s">
        <v>8391</v>
      </c>
      <c r="C112" s="201" t="s">
        <v>8392</v>
      </c>
      <c r="D112" s="217"/>
      <c r="E112" s="214">
        <v>300</v>
      </c>
      <c r="F112" s="234"/>
      <c r="G112" t="s">
        <v>8029</v>
      </c>
      <c r="H112" s="178" t="s">
        <v>769</v>
      </c>
      <c r="I112" t="s">
        <v>3491</v>
      </c>
      <c r="J112" s="178" t="s">
        <v>8393</v>
      </c>
    </row>
    <row r="113" spans="1:12" hidden="1" x14ac:dyDescent="0.25">
      <c r="A113" s="178" t="s">
        <v>8394</v>
      </c>
      <c r="B113" s="212" t="s">
        <v>8395</v>
      </c>
      <c r="C113" s="201" t="s">
        <v>8396</v>
      </c>
      <c r="D113" s="231"/>
      <c r="E113" s="214">
        <v>1056</v>
      </c>
      <c r="F113" s="215"/>
      <c r="G113" s="178" t="s">
        <v>8035</v>
      </c>
      <c r="H113" s="178" t="s">
        <v>1254</v>
      </c>
      <c r="I113" t="s">
        <v>3491</v>
      </c>
      <c r="J113" s="178" t="s">
        <v>8397</v>
      </c>
      <c r="K113" s="178" t="s">
        <v>8398</v>
      </c>
    </row>
    <row r="114" spans="1:12" x14ac:dyDescent="0.25">
      <c r="A114" s="178" t="s">
        <v>8399</v>
      </c>
      <c r="B114" s="212" t="s">
        <v>8400</v>
      </c>
      <c r="C114" s="201" t="s">
        <v>2754</v>
      </c>
      <c r="D114" s="213"/>
      <c r="E114" s="214">
        <v>12100</v>
      </c>
      <c r="F114" s="215"/>
      <c r="G114" s="178" t="s">
        <v>8029</v>
      </c>
      <c r="H114" s="178" t="s">
        <v>769</v>
      </c>
      <c r="I114" t="s">
        <v>3491</v>
      </c>
      <c r="J114" s="178" t="s">
        <v>8401</v>
      </c>
    </row>
    <row r="115" spans="1:12" x14ac:dyDescent="0.25">
      <c r="A115" s="178" t="s">
        <v>8402</v>
      </c>
      <c r="B115" s="212" t="s">
        <v>8403</v>
      </c>
      <c r="C115" s="201" t="s">
        <v>4532</v>
      </c>
      <c r="E115" s="214">
        <v>25000</v>
      </c>
      <c r="F115" s="215"/>
      <c r="G115" s="178" t="s">
        <v>8029</v>
      </c>
      <c r="H115" s="178" t="s">
        <v>769</v>
      </c>
      <c r="I115" t="s">
        <v>3491</v>
      </c>
      <c r="J115" s="178" t="s">
        <v>8404</v>
      </c>
    </row>
    <row r="116" spans="1:12" x14ac:dyDescent="0.25">
      <c r="A116" s="178" t="s">
        <v>8405</v>
      </c>
      <c r="B116" s="212" t="s">
        <v>8406</v>
      </c>
      <c r="C116" s="201" t="s">
        <v>7893</v>
      </c>
      <c r="D116" s="219"/>
      <c r="E116" s="214">
        <v>3705</v>
      </c>
      <c r="F116" s="234"/>
      <c r="G116" s="178" t="s">
        <v>8029</v>
      </c>
      <c r="H116" s="178" t="s">
        <v>769</v>
      </c>
      <c r="I116" t="s">
        <v>3491</v>
      </c>
      <c r="J116" s="178" t="s">
        <v>8407</v>
      </c>
      <c r="K116" s="233"/>
      <c r="L116" s="233"/>
    </row>
    <row r="117" spans="1:12" x14ac:dyDescent="0.25">
      <c r="A117" s="178" t="s">
        <v>8408</v>
      </c>
      <c r="B117" s="212" t="s">
        <v>8409</v>
      </c>
      <c r="C117" s="201" t="s">
        <v>732</v>
      </c>
      <c r="D117" s="217"/>
      <c r="E117" s="214">
        <f>1700*3+11900</f>
        <v>17000</v>
      </c>
      <c r="F117" s="215"/>
      <c r="G117" s="178" t="s">
        <v>8029</v>
      </c>
      <c r="H117" s="178" t="s">
        <v>769</v>
      </c>
      <c r="I117" t="s">
        <v>3491</v>
      </c>
      <c r="J117" s="178" t="s">
        <v>8410</v>
      </c>
    </row>
    <row r="118" spans="1:12" x14ac:dyDescent="0.25">
      <c r="A118" s="178" t="s">
        <v>8411</v>
      </c>
      <c r="B118" s="212" t="s">
        <v>8412</v>
      </c>
      <c r="C118" s="201" t="s">
        <v>732</v>
      </c>
      <c r="D118" s="217"/>
      <c r="E118" s="214">
        <f>8280+19320</f>
        <v>27600</v>
      </c>
      <c r="F118" s="215"/>
      <c r="G118" s="178" t="s">
        <v>8029</v>
      </c>
      <c r="H118" s="178" t="s">
        <v>769</v>
      </c>
      <c r="I118" t="s">
        <v>3491</v>
      </c>
      <c r="J118" s="178" t="s">
        <v>8413</v>
      </c>
    </row>
    <row r="119" spans="1:12" x14ac:dyDescent="0.25">
      <c r="A119" s="178" t="s">
        <v>8414</v>
      </c>
      <c r="B119" s="212" t="s">
        <v>8415</v>
      </c>
      <c r="C119" s="201" t="s">
        <v>5774</v>
      </c>
      <c r="D119" s="217"/>
      <c r="E119" s="214">
        <f>5750+400+560</f>
        <v>6710</v>
      </c>
      <c r="F119" s="215"/>
      <c r="G119" s="178" t="s">
        <v>8029</v>
      </c>
      <c r="H119" s="178" t="s">
        <v>769</v>
      </c>
      <c r="I119" t="s">
        <v>3491</v>
      </c>
      <c r="J119" s="178" t="s">
        <v>8416</v>
      </c>
      <c r="L119" s="233" t="s">
        <v>8417</v>
      </c>
    </row>
    <row r="120" spans="1:12" x14ac:dyDescent="0.25">
      <c r="A120" s="178" t="s">
        <v>8418</v>
      </c>
      <c r="B120" s="212" t="s">
        <v>8419</v>
      </c>
      <c r="C120" s="201" t="s">
        <v>165</v>
      </c>
      <c r="D120" s="217"/>
      <c r="E120" s="214">
        <v>2556</v>
      </c>
      <c r="F120" s="215"/>
      <c r="G120" s="178" t="s">
        <v>8029</v>
      </c>
      <c r="H120" s="178" t="s">
        <v>769</v>
      </c>
      <c r="I120" s="216" t="s">
        <v>3607</v>
      </c>
      <c r="J120" s="178" t="s">
        <v>8420</v>
      </c>
      <c r="L120" s="233"/>
    </row>
    <row r="121" spans="1:12" hidden="1" x14ac:dyDescent="0.25">
      <c r="A121" s="178" t="s">
        <v>8421</v>
      </c>
      <c r="B121" s="212" t="s">
        <v>8422</v>
      </c>
      <c r="C121" s="201" t="s">
        <v>1517</v>
      </c>
      <c r="D121" s="217"/>
      <c r="E121" s="214">
        <v>20480</v>
      </c>
      <c r="F121" s="215"/>
      <c r="G121" s="178" t="s">
        <v>8029</v>
      </c>
      <c r="H121" s="178" t="s">
        <v>1254</v>
      </c>
      <c r="I121" s="216" t="s">
        <v>3607</v>
      </c>
      <c r="J121" s="178" t="s">
        <v>8423</v>
      </c>
      <c r="K121" s="178" t="s">
        <v>8424</v>
      </c>
    </row>
    <row r="122" spans="1:12" hidden="1" x14ac:dyDescent="0.25">
      <c r="A122" s="178" t="s">
        <v>8425</v>
      </c>
      <c r="B122" s="212" t="s">
        <v>8426</v>
      </c>
      <c r="C122" s="201" t="s">
        <v>8427</v>
      </c>
      <c r="D122" s="219"/>
      <c r="E122" s="214">
        <v>39000</v>
      </c>
      <c r="F122" s="234"/>
      <c r="G122" s="178" t="s">
        <v>8029</v>
      </c>
      <c r="H122" s="178" t="s">
        <v>1254</v>
      </c>
      <c r="I122" s="216" t="s">
        <v>3607</v>
      </c>
      <c r="J122" s="178" t="s">
        <v>8428</v>
      </c>
      <c r="K122" s="178" t="s">
        <v>8429</v>
      </c>
    </row>
    <row r="123" spans="1:12" x14ac:dyDescent="0.25">
      <c r="A123" s="178" t="s">
        <v>8430</v>
      </c>
      <c r="B123" s="212" t="s">
        <v>8431</v>
      </c>
      <c r="C123" s="201" t="s">
        <v>175</v>
      </c>
      <c r="D123" s="231"/>
      <c r="E123" s="214">
        <v>229</v>
      </c>
      <c r="F123" s="234"/>
      <c r="G123" s="178" t="s">
        <v>8035</v>
      </c>
      <c r="H123" s="178" t="s">
        <v>769</v>
      </c>
      <c r="I123" s="216" t="s">
        <v>3608</v>
      </c>
      <c r="J123" s="178" t="s">
        <v>8432</v>
      </c>
      <c r="K123" s="233"/>
    </row>
    <row r="124" spans="1:12" x14ac:dyDescent="0.25">
      <c r="A124" s="178" t="s">
        <v>8433</v>
      </c>
      <c r="B124" s="212" t="s">
        <v>8434</v>
      </c>
      <c r="C124" s="201" t="s">
        <v>8392</v>
      </c>
      <c r="D124" s="231"/>
      <c r="E124" s="214">
        <v>360</v>
      </c>
      <c r="F124" s="234"/>
      <c r="G124" s="178" t="s">
        <v>8029</v>
      </c>
      <c r="H124" s="178" t="s">
        <v>769</v>
      </c>
      <c r="I124" s="216" t="s">
        <v>3608</v>
      </c>
      <c r="J124" s="178" t="s">
        <v>8435</v>
      </c>
    </row>
    <row r="125" spans="1:12" x14ac:dyDescent="0.25">
      <c r="A125" s="178" t="s">
        <v>8436</v>
      </c>
      <c r="B125" s="212" t="s">
        <v>8437</v>
      </c>
      <c r="C125" s="201" t="s">
        <v>5025</v>
      </c>
      <c r="D125" s="231"/>
      <c r="E125" s="214">
        <v>3160</v>
      </c>
      <c r="F125" s="234"/>
      <c r="G125" s="178" t="s">
        <v>8029</v>
      </c>
      <c r="H125" s="178" t="s">
        <v>769</v>
      </c>
      <c r="I125" s="216" t="s">
        <v>3608</v>
      </c>
      <c r="J125" s="178" t="s">
        <v>8438</v>
      </c>
    </row>
    <row r="126" spans="1:12" x14ac:dyDescent="0.25">
      <c r="A126" s="178" t="s">
        <v>8439</v>
      </c>
      <c r="B126" s="212" t="s">
        <v>8440</v>
      </c>
      <c r="C126" s="201" t="s">
        <v>4000</v>
      </c>
      <c r="D126" s="219"/>
      <c r="E126" s="214">
        <v>30000</v>
      </c>
      <c r="F126" s="234"/>
      <c r="G126" s="178" t="s">
        <v>8029</v>
      </c>
      <c r="H126" s="178" t="s">
        <v>769</v>
      </c>
      <c r="I126" s="216" t="s">
        <v>3608</v>
      </c>
      <c r="J126" s="178" t="s">
        <v>8441</v>
      </c>
      <c r="L126" s="233"/>
    </row>
    <row r="127" spans="1:12" x14ac:dyDescent="0.25">
      <c r="A127" s="178" t="s">
        <v>8442</v>
      </c>
      <c r="B127" s="212" t="s">
        <v>8443</v>
      </c>
      <c r="C127" s="201" t="s">
        <v>8444</v>
      </c>
      <c r="D127" s="219"/>
      <c r="E127" s="214">
        <v>400</v>
      </c>
      <c r="F127" s="234"/>
      <c r="G127" s="178" t="s">
        <v>8029</v>
      </c>
      <c r="H127" s="178" t="s">
        <v>769</v>
      </c>
      <c r="I127" s="216" t="s">
        <v>3608</v>
      </c>
      <c r="J127" s="178" t="s">
        <v>8445</v>
      </c>
      <c r="K127" s="233"/>
      <c r="L127" s="233"/>
    </row>
    <row r="128" spans="1:12" x14ac:dyDescent="0.25">
      <c r="A128" s="178" t="s">
        <v>8446</v>
      </c>
      <c r="B128" s="238" t="s">
        <v>8447</v>
      </c>
      <c r="C128" s="201" t="s">
        <v>8448</v>
      </c>
      <c r="D128" s="217"/>
      <c r="E128" s="214">
        <v>1445</v>
      </c>
      <c r="F128" s="215"/>
      <c r="G128" s="178" t="s">
        <v>8029</v>
      </c>
      <c r="H128" s="178" t="s">
        <v>769</v>
      </c>
      <c r="I128" s="216" t="s">
        <v>6787</v>
      </c>
      <c r="J128" s="178" t="s">
        <v>8449</v>
      </c>
    </row>
    <row r="129" spans="1:11" x14ac:dyDescent="0.25">
      <c r="A129" s="178" t="s">
        <v>8450</v>
      </c>
      <c r="B129" s="238" t="s">
        <v>8451</v>
      </c>
      <c r="C129" s="201" t="s">
        <v>1402</v>
      </c>
      <c r="D129" s="217"/>
      <c r="E129" s="214">
        <v>2600</v>
      </c>
      <c r="F129" s="239"/>
      <c r="G129" s="178" t="s">
        <v>8452</v>
      </c>
      <c r="H129" s="178" t="s">
        <v>769</v>
      </c>
      <c r="I129" s="216" t="s">
        <v>6787</v>
      </c>
      <c r="J129" s="178" t="s">
        <v>8453</v>
      </c>
    </row>
    <row r="130" spans="1:11" customFormat="1" x14ac:dyDescent="0.25">
      <c r="A130" s="178" t="s">
        <v>8454</v>
      </c>
      <c r="B130" s="212" t="s">
        <v>8455</v>
      </c>
      <c r="C130" s="201" t="s">
        <v>8456</v>
      </c>
      <c r="D130" s="240"/>
      <c r="E130" s="214">
        <v>4739.95</v>
      </c>
      <c r="F130" s="241"/>
      <c r="G130" s="178" t="s">
        <v>8035</v>
      </c>
      <c r="H130" s="178" t="s">
        <v>769</v>
      </c>
      <c r="I130" s="216" t="s">
        <v>6787</v>
      </c>
      <c r="J130" s="178" t="s">
        <v>8457</v>
      </c>
      <c r="K130" s="178"/>
    </row>
    <row r="131" spans="1:11" x14ac:dyDescent="0.25">
      <c r="A131" s="178" t="s">
        <v>8458</v>
      </c>
      <c r="B131" s="238" t="s">
        <v>8459</v>
      </c>
      <c r="C131" s="201" t="s">
        <v>8460</v>
      </c>
      <c r="D131" s="219"/>
      <c r="E131" s="214">
        <v>1044</v>
      </c>
      <c r="F131" s="239"/>
      <c r="G131" s="178" t="s">
        <v>8035</v>
      </c>
      <c r="H131" s="178" t="s">
        <v>769</v>
      </c>
      <c r="I131" s="216" t="s">
        <v>6787</v>
      </c>
      <c r="J131" s="178" t="s">
        <v>8461</v>
      </c>
    </row>
    <row r="132" spans="1:11" x14ac:dyDescent="0.25">
      <c r="A132" s="178" t="s">
        <v>8462</v>
      </c>
      <c r="B132" s="238" t="s">
        <v>8463</v>
      </c>
      <c r="C132" s="201" t="s">
        <v>3138</v>
      </c>
      <c r="D132" s="219"/>
      <c r="E132" s="214">
        <v>850</v>
      </c>
      <c r="F132" s="242"/>
      <c r="G132" s="178" t="s">
        <v>8029</v>
      </c>
      <c r="H132" s="178" t="s">
        <v>769</v>
      </c>
      <c r="I132" s="216" t="s">
        <v>6787</v>
      </c>
      <c r="J132" s="178" t="s">
        <v>8464</v>
      </c>
    </row>
    <row r="133" spans="1:11" x14ac:dyDescent="0.25">
      <c r="A133" s="178" t="s">
        <v>8465</v>
      </c>
      <c r="B133" s="238" t="s">
        <v>8466</v>
      </c>
      <c r="C133" s="201" t="s">
        <v>3138</v>
      </c>
      <c r="D133" s="219"/>
      <c r="E133" s="214">
        <v>1300</v>
      </c>
      <c r="F133" s="242"/>
      <c r="G133" s="178" t="s">
        <v>8029</v>
      </c>
      <c r="H133" s="178" t="s">
        <v>769</v>
      </c>
      <c r="I133" s="216" t="s">
        <v>6787</v>
      </c>
      <c r="J133" s="178" t="s">
        <v>8467</v>
      </c>
    </row>
    <row r="134" spans="1:11" x14ac:dyDescent="0.25">
      <c r="A134" s="178" t="s">
        <v>8468</v>
      </c>
      <c r="B134" s="238" t="s">
        <v>8469</v>
      </c>
      <c r="C134" s="201" t="s">
        <v>480</v>
      </c>
      <c r="D134" s="231"/>
      <c r="E134" s="214">
        <v>2849</v>
      </c>
      <c r="F134" s="242"/>
      <c r="G134" s="178" t="s">
        <v>8029</v>
      </c>
      <c r="H134" s="178" t="s">
        <v>769</v>
      </c>
      <c r="I134" s="216" t="s">
        <v>6787</v>
      </c>
      <c r="J134" s="178" t="s">
        <v>8470</v>
      </c>
    </row>
    <row r="135" spans="1:11" x14ac:dyDescent="0.25">
      <c r="A135" s="178" t="s">
        <v>8471</v>
      </c>
      <c r="B135" s="238" t="s">
        <v>8472</v>
      </c>
      <c r="C135" s="201" t="s">
        <v>277</v>
      </c>
      <c r="D135" s="217"/>
      <c r="E135" s="214">
        <v>490</v>
      </c>
      <c r="F135" s="242"/>
      <c r="G135" s="178" t="s">
        <v>8035</v>
      </c>
      <c r="H135" s="178" t="s">
        <v>769</v>
      </c>
      <c r="I135" s="216" t="s">
        <v>6787</v>
      </c>
      <c r="J135" s="178" t="s">
        <v>8473</v>
      </c>
    </row>
    <row r="136" spans="1:11" x14ac:dyDescent="0.25">
      <c r="A136" s="178" t="s">
        <v>8474</v>
      </c>
      <c r="B136" s="238" t="s">
        <v>8475</v>
      </c>
      <c r="C136" s="201" t="s">
        <v>6761</v>
      </c>
      <c r="D136" s="231"/>
      <c r="E136" s="229">
        <v>313.2</v>
      </c>
      <c r="F136" s="239"/>
      <c r="G136" s="178" t="s">
        <v>8029</v>
      </c>
      <c r="H136" s="178" t="s">
        <v>769</v>
      </c>
      <c r="I136" s="216" t="s">
        <v>6787</v>
      </c>
      <c r="J136" s="178" t="s">
        <v>8476</v>
      </c>
    </row>
    <row r="137" spans="1:11" x14ac:dyDescent="0.25">
      <c r="A137" s="178" t="s">
        <v>8477</v>
      </c>
      <c r="B137" s="212" t="s">
        <v>8478</v>
      </c>
      <c r="C137" s="201" t="s">
        <v>3138</v>
      </c>
      <c r="D137" s="217"/>
      <c r="E137" s="214">
        <v>700</v>
      </c>
      <c r="F137" s="215"/>
      <c r="G137" s="178" t="s">
        <v>8029</v>
      </c>
      <c r="H137" s="178" t="s">
        <v>769</v>
      </c>
      <c r="I137" s="216" t="s">
        <v>6787</v>
      </c>
      <c r="J137" s="178" t="s">
        <v>8479</v>
      </c>
    </row>
    <row r="138" spans="1:11" x14ac:dyDescent="0.25">
      <c r="A138" s="178" t="s">
        <v>8480</v>
      </c>
      <c r="B138" s="212" t="s">
        <v>8481</v>
      </c>
      <c r="C138" s="201" t="s">
        <v>8161</v>
      </c>
      <c r="D138" s="219"/>
      <c r="E138" s="214">
        <v>400</v>
      </c>
      <c r="F138" s="215"/>
      <c r="G138" s="178" t="s">
        <v>8029</v>
      </c>
      <c r="H138" s="178" t="s">
        <v>769</v>
      </c>
      <c r="I138" s="216" t="s">
        <v>6787</v>
      </c>
      <c r="J138" s="178" t="s">
        <v>8482</v>
      </c>
    </row>
    <row r="139" spans="1:11" x14ac:dyDescent="0.25">
      <c r="A139" s="178" t="s">
        <v>8483</v>
      </c>
      <c r="B139" s="238" t="s">
        <v>8484</v>
      </c>
      <c r="C139" s="201" t="s">
        <v>8485</v>
      </c>
      <c r="D139" s="217"/>
      <c r="E139" s="214">
        <v>1000</v>
      </c>
      <c r="F139" s="215"/>
      <c r="G139" s="178" t="s">
        <v>8029</v>
      </c>
      <c r="H139" s="178" t="s">
        <v>769</v>
      </c>
      <c r="I139" s="216" t="s">
        <v>3609</v>
      </c>
      <c r="J139" s="178" t="s">
        <v>8486</v>
      </c>
    </row>
    <row r="140" spans="1:11" x14ac:dyDescent="0.25">
      <c r="A140" s="178" t="s">
        <v>8487</v>
      </c>
      <c r="B140" s="238" t="s">
        <v>8488</v>
      </c>
      <c r="C140" s="201" t="s">
        <v>732</v>
      </c>
      <c r="D140" s="219"/>
      <c r="E140" s="214">
        <v>3</v>
      </c>
      <c r="F140" s="239"/>
      <c r="G140" s="178" t="s">
        <v>8029</v>
      </c>
      <c r="H140" s="178" t="s">
        <v>769</v>
      </c>
      <c r="I140" s="216" t="s">
        <v>3609</v>
      </c>
      <c r="J140" s="178" t="s">
        <v>8489</v>
      </c>
    </row>
    <row r="141" spans="1:11" x14ac:dyDescent="0.25">
      <c r="A141" s="178" t="s">
        <v>8490</v>
      </c>
      <c r="B141" s="238" t="s">
        <v>8491</v>
      </c>
      <c r="C141" s="201" t="s">
        <v>8492</v>
      </c>
      <c r="D141" s="217"/>
      <c r="E141" s="229">
        <v>1983.6</v>
      </c>
      <c r="F141" s="239"/>
      <c r="G141" s="178" t="s">
        <v>8029</v>
      </c>
      <c r="H141" s="178" t="s">
        <v>769</v>
      </c>
      <c r="I141" s="216" t="s">
        <v>3609</v>
      </c>
      <c r="J141" s="178" t="s">
        <v>8493</v>
      </c>
    </row>
    <row r="142" spans="1:11" x14ac:dyDescent="0.25">
      <c r="A142" s="178" t="s">
        <v>8494</v>
      </c>
      <c r="B142" s="238" t="s">
        <v>8495</v>
      </c>
      <c r="C142" s="201" t="s">
        <v>8496</v>
      </c>
      <c r="D142" s="219"/>
      <c r="E142" s="229">
        <v>1200</v>
      </c>
      <c r="F142" s="239"/>
      <c r="G142" s="178" t="s">
        <v>8029</v>
      </c>
      <c r="H142" s="178" t="s">
        <v>769</v>
      </c>
      <c r="I142" s="216" t="s">
        <v>6789</v>
      </c>
      <c r="J142" s="178" t="s">
        <v>8497</v>
      </c>
    </row>
    <row r="143" spans="1:11" x14ac:dyDescent="0.25">
      <c r="A143" s="178" t="s">
        <v>8498</v>
      </c>
      <c r="B143" s="238" t="s">
        <v>8499</v>
      </c>
      <c r="C143" s="201" t="s">
        <v>165</v>
      </c>
      <c r="D143" s="217"/>
      <c r="E143" s="229">
        <v>187</v>
      </c>
      <c r="F143" s="234"/>
      <c r="G143" s="178" t="s">
        <v>8029</v>
      </c>
      <c r="H143" s="178" t="s">
        <v>769</v>
      </c>
      <c r="I143" s="216" t="s">
        <v>6789</v>
      </c>
      <c r="J143" s="178" t="s">
        <v>8500</v>
      </c>
    </row>
    <row r="144" spans="1:11" x14ac:dyDescent="0.25">
      <c r="A144" s="178" t="s">
        <v>8501</v>
      </c>
      <c r="B144" s="238" t="s">
        <v>8502</v>
      </c>
      <c r="C144" s="201" t="s">
        <v>165</v>
      </c>
      <c r="D144" s="219"/>
      <c r="E144" s="229">
        <v>1435</v>
      </c>
      <c r="F144" s="239"/>
      <c r="G144" s="178" t="s">
        <v>8029</v>
      </c>
      <c r="H144" s="178" t="s">
        <v>769</v>
      </c>
      <c r="I144" s="216" t="s">
        <v>6789</v>
      </c>
      <c r="J144" s="178" t="s">
        <v>8503</v>
      </c>
    </row>
    <row r="145" spans="1:11" x14ac:dyDescent="0.25">
      <c r="A145" s="178" t="s">
        <v>8504</v>
      </c>
      <c r="B145" s="212" t="s">
        <v>8505</v>
      </c>
      <c r="C145" s="201" t="s">
        <v>7328</v>
      </c>
      <c r="D145" s="217"/>
      <c r="E145" s="229">
        <v>855.62</v>
      </c>
      <c r="F145" s="239"/>
      <c r="G145" s="178" t="s">
        <v>8029</v>
      </c>
      <c r="H145" s="178" t="s">
        <v>769</v>
      </c>
      <c r="I145" s="216" t="s">
        <v>6789</v>
      </c>
      <c r="J145" s="178" t="s">
        <v>8506</v>
      </c>
    </row>
    <row r="146" spans="1:11" x14ac:dyDescent="0.25">
      <c r="A146" s="178" t="s">
        <v>8507</v>
      </c>
      <c r="B146" s="212" t="s">
        <v>8508</v>
      </c>
      <c r="C146" s="201" t="s">
        <v>1244</v>
      </c>
      <c r="D146" s="219"/>
      <c r="E146" s="229">
        <v>100</v>
      </c>
      <c r="F146" s="239"/>
      <c r="G146" s="178" t="s">
        <v>8029</v>
      </c>
      <c r="H146" s="178" t="s">
        <v>769</v>
      </c>
      <c r="I146" s="216" t="s">
        <v>6789</v>
      </c>
      <c r="J146" s="178" t="s">
        <v>8509</v>
      </c>
    </row>
    <row r="147" spans="1:11" hidden="1" x14ac:dyDescent="0.25">
      <c r="A147" s="178" t="s">
        <v>8510</v>
      </c>
      <c r="B147" s="212" t="s">
        <v>8511</v>
      </c>
      <c r="C147" s="201" t="s">
        <v>8512</v>
      </c>
      <c r="D147" s="217"/>
      <c r="E147" s="214">
        <v>1911</v>
      </c>
      <c r="F147" s="215"/>
      <c r="G147" s="178" t="s">
        <v>8035</v>
      </c>
      <c r="H147" s="178" t="s">
        <v>1254</v>
      </c>
      <c r="I147" s="216" t="s">
        <v>4693</v>
      </c>
      <c r="J147" s="178" t="s">
        <v>8513</v>
      </c>
      <c r="K147" s="178" t="s">
        <v>8514</v>
      </c>
    </row>
    <row r="148" spans="1:11" x14ac:dyDescent="0.25">
      <c r="A148" s="178" t="s">
        <v>8515</v>
      </c>
      <c r="B148" s="238" t="s">
        <v>8516</v>
      </c>
      <c r="C148" s="201" t="s">
        <v>2128</v>
      </c>
      <c r="D148" s="219"/>
      <c r="E148" s="214">
        <v>9500</v>
      </c>
      <c r="F148" s="215"/>
      <c r="G148" s="178" t="s">
        <v>8029</v>
      </c>
      <c r="H148" s="178" t="s">
        <v>769</v>
      </c>
      <c r="I148" s="216" t="s">
        <v>4693</v>
      </c>
      <c r="J148" s="178" t="s">
        <v>8517</v>
      </c>
    </row>
    <row r="149" spans="1:11" hidden="1" x14ac:dyDescent="0.25">
      <c r="A149" s="178" t="s">
        <v>8518</v>
      </c>
      <c r="B149" s="212" t="s">
        <v>8519</v>
      </c>
      <c r="C149" s="201" t="s">
        <v>4321</v>
      </c>
      <c r="D149" s="219"/>
      <c r="E149" s="229">
        <v>34230</v>
      </c>
      <c r="F149" s="239"/>
      <c r="G149" s="178" t="s">
        <v>8029</v>
      </c>
      <c r="H149" s="178" t="s">
        <v>1254</v>
      </c>
      <c r="I149" s="216" t="s">
        <v>4693</v>
      </c>
      <c r="J149" s="178" t="s">
        <v>8520</v>
      </c>
      <c r="K149" s="178" t="s">
        <v>8521</v>
      </c>
    </row>
    <row r="150" spans="1:11" hidden="1" x14ac:dyDescent="0.25">
      <c r="A150" s="178" t="s">
        <v>8522</v>
      </c>
      <c r="B150" s="212" t="s">
        <v>8523</v>
      </c>
      <c r="C150" s="201" t="s">
        <v>8524</v>
      </c>
      <c r="D150" s="217"/>
      <c r="E150" s="229">
        <v>31010</v>
      </c>
      <c r="F150" s="239"/>
      <c r="G150" s="178" t="s">
        <v>8029</v>
      </c>
      <c r="H150" s="178" t="s">
        <v>1254</v>
      </c>
      <c r="I150" s="216" t="s">
        <v>4693</v>
      </c>
      <c r="J150" s="178" t="s">
        <v>8525</v>
      </c>
      <c r="K150" s="178" t="s">
        <v>8521</v>
      </c>
    </row>
    <row r="151" spans="1:11" x14ac:dyDescent="0.25">
      <c r="A151" s="178" t="s">
        <v>8526</v>
      </c>
      <c r="B151" s="238" t="s">
        <v>8527</v>
      </c>
      <c r="C151" s="201" t="s">
        <v>3298</v>
      </c>
      <c r="D151" s="217"/>
      <c r="E151" s="229">
        <v>3500</v>
      </c>
      <c r="F151" s="239"/>
      <c r="G151" s="178" t="s">
        <v>8029</v>
      </c>
      <c r="H151" s="178" t="s">
        <v>769</v>
      </c>
      <c r="I151" s="216" t="s">
        <v>4693</v>
      </c>
      <c r="J151" s="178" t="s">
        <v>8528</v>
      </c>
    </row>
    <row r="152" spans="1:11" ht="14.25" customHeight="1" x14ac:dyDescent="0.25">
      <c r="A152" s="178" t="s">
        <v>8529</v>
      </c>
      <c r="B152" s="243" t="s">
        <v>8530</v>
      </c>
      <c r="C152" s="201" t="s">
        <v>175</v>
      </c>
      <c r="D152" s="219"/>
      <c r="E152" s="229">
        <v>1800</v>
      </c>
      <c r="F152" s="239"/>
      <c r="G152" s="178" t="s">
        <v>8029</v>
      </c>
      <c r="H152" s="178" t="s">
        <v>769</v>
      </c>
      <c r="I152" s="216" t="s">
        <v>3612</v>
      </c>
      <c r="J152" s="178" t="s">
        <v>8531</v>
      </c>
    </row>
    <row r="153" spans="1:11" x14ac:dyDescent="0.25">
      <c r="A153" s="178" t="s">
        <v>8532</v>
      </c>
      <c r="B153" s="212" t="s">
        <v>8533</v>
      </c>
      <c r="C153" s="201" t="s">
        <v>740</v>
      </c>
      <c r="D153" s="217"/>
      <c r="E153" s="229">
        <v>300</v>
      </c>
      <c r="F153" s="239"/>
      <c r="G153" s="178" t="s">
        <v>8035</v>
      </c>
      <c r="H153" s="178" t="s">
        <v>769</v>
      </c>
      <c r="I153" s="216" t="s">
        <v>6791</v>
      </c>
      <c r="J153" s="178" t="s">
        <v>8534</v>
      </c>
    </row>
    <row r="154" spans="1:11" x14ac:dyDescent="0.25">
      <c r="A154" s="178" t="s">
        <v>8535</v>
      </c>
      <c r="B154" s="238" t="s">
        <v>8536</v>
      </c>
      <c r="C154" s="201" t="s">
        <v>1513</v>
      </c>
      <c r="D154" s="219"/>
      <c r="E154" s="229">
        <v>269.88</v>
      </c>
      <c r="F154" s="239"/>
      <c r="G154" s="178" t="s">
        <v>8035</v>
      </c>
      <c r="H154" s="178" t="s">
        <v>769</v>
      </c>
      <c r="I154" s="216" t="s">
        <v>6791</v>
      </c>
      <c r="J154" s="178" t="s">
        <v>8537</v>
      </c>
    </row>
    <row r="155" spans="1:11" x14ac:dyDescent="0.25">
      <c r="A155" s="178" t="s">
        <v>8538</v>
      </c>
      <c r="B155" s="212" t="s">
        <v>8539</v>
      </c>
      <c r="C155" s="201" t="s">
        <v>1399</v>
      </c>
      <c r="D155" s="217"/>
      <c r="E155" s="229">
        <v>25</v>
      </c>
      <c r="F155" s="239"/>
      <c r="G155" s="178" t="s">
        <v>8029</v>
      </c>
      <c r="H155" s="178" t="s">
        <v>769</v>
      </c>
      <c r="I155" s="216" t="s">
        <v>6791</v>
      </c>
      <c r="J155" s="178" t="s">
        <v>8540</v>
      </c>
    </row>
    <row r="156" spans="1:11" x14ac:dyDescent="0.25">
      <c r="A156" s="178" t="s">
        <v>8541</v>
      </c>
      <c r="B156" s="238" t="s">
        <v>8542</v>
      </c>
      <c r="C156" s="201" t="s">
        <v>4712</v>
      </c>
      <c r="D156" s="219"/>
      <c r="E156" s="229">
        <v>7881.54</v>
      </c>
      <c r="F156" s="239"/>
      <c r="G156" s="178" t="s">
        <v>8029</v>
      </c>
      <c r="H156" s="178" t="s">
        <v>769</v>
      </c>
      <c r="I156" s="216" t="s">
        <v>6791</v>
      </c>
      <c r="J156" s="178" t="s">
        <v>8543</v>
      </c>
    </row>
    <row r="157" spans="1:11" x14ac:dyDescent="0.25">
      <c r="A157" s="178" t="s">
        <v>8544</v>
      </c>
      <c r="B157" s="238" t="s">
        <v>8545</v>
      </c>
      <c r="C157" s="201" t="s">
        <v>3165</v>
      </c>
      <c r="D157" s="217"/>
      <c r="E157" s="229">
        <v>511</v>
      </c>
      <c r="F157" s="239"/>
      <c r="G157" s="178" t="s">
        <v>8029</v>
      </c>
      <c r="H157" s="178" t="s">
        <v>769</v>
      </c>
      <c r="I157" s="216" t="s">
        <v>6791</v>
      </c>
      <c r="J157" s="178" t="s">
        <v>8546</v>
      </c>
    </row>
    <row r="158" spans="1:11" x14ac:dyDescent="0.25">
      <c r="A158" s="178" t="s">
        <v>8547</v>
      </c>
      <c r="B158" s="212" t="s">
        <v>8548</v>
      </c>
      <c r="C158" s="201" t="s">
        <v>3213</v>
      </c>
      <c r="D158" s="219"/>
      <c r="E158" s="229">
        <v>6244.87</v>
      </c>
      <c r="F158" s="239"/>
      <c r="G158" s="178" t="s">
        <v>8029</v>
      </c>
      <c r="H158" s="178" t="s">
        <v>769</v>
      </c>
      <c r="I158" s="216" t="s">
        <v>6791</v>
      </c>
      <c r="J158" s="178" t="s">
        <v>8549</v>
      </c>
    </row>
    <row r="159" spans="1:11" x14ac:dyDescent="0.25">
      <c r="A159" s="178" t="s">
        <v>8550</v>
      </c>
      <c r="B159" s="212" t="s">
        <v>8551</v>
      </c>
      <c r="C159" s="201" t="s">
        <v>755</v>
      </c>
      <c r="D159" s="217"/>
      <c r="E159" s="229">
        <v>142</v>
      </c>
      <c r="F159" s="239"/>
      <c r="G159" s="178" t="s">
        <v>8029</v>
      </c>
      <c r="H159" s="178" t="s">
        <v>769</v>
      </c>
      <c r="I159" s="216" t="s">
        <v>6791</v>
      </c>
      <c r="J159" s="178" t="s">
        <v>8552</v>
      </c>
    </row>
    <row r="160" spans="1:11" x14ac:dyDescent="0.25">
      <c r="A160" s="178" t="s">
        <v>8553</v>
      </c>
      <c r="B160" s="212" t="s">
        <v>8554</v>
      </c>
      <c r="C160" s="201" t="s">
        <v>3534</v>
      </c>
      <c r="D160" s="217"/>
      <c r="E160" s="229">
        <v>7020</v>
      </c>
      <c r="F160" s="242"/>
      <c r="G160" s="178" t="s">
        <v>8029</v>
      </c>
      <c r="H160" s="178" t="s">
        <v>769</v>
      </c>
      <c r="I160" s="216" t="s">
        <v>3615</v>
      </c>
      <c r="J160" s="178" t="s">
        <v>8555</v>
      </c>
    </row>
    <row r="161" spans="1:10" x14ac:dyDescent="0.25">
      <c r="A161" s="178" t="s">
        <v>8556</v>
      </c>
      <c r="B161" s="212" t="s">
        <v>8557</v>
      </c>
      <c r="C161" s="201" t="s">
        <v>165</v>
      </c>
      <c r="D161" s="217"/>
      <c r="E161" s="214">
        <v>1750</v>
      </c>
      <c r="F161" s="234"/>
      <c r="G161" s="178" t="s">
        <v>8029</v>
      </c>
      <c r="H161" s="178" t="s">
        <v>769</v>
      </c>
      <c r="I161" s="216" t="s">
        <v>3615</v>
      </c>
      <c r="J161" s="178" t="s">
        <v>8558</v>
      </c>
    </row>
    <row r="162" spans="1:10" x14ac:dyDescent="0.25">
      <c r="A162" s="178" t="s">
        <v>8559</v>
      </c>
      <c r="B162" s="212" t="s">
        <v>8560</v>
      </c>
      <c r="C162" s="201" t="s">
        <v>732</v>
      </c>
      <c r="D162" s="217"/>
      <c r="E162" s="229">
        <v>2000</v>
      </c>
      <c r="F162" s="242"/>
      <c r="G162" s="178" t="s">
        <v>8029</v>
      </c>
      <c r="H162" s="178" t="s">
        <v>769</v>
      </c>
      <c r="I162" s="216" t="s">
        <v>3615</v>
      </c>
      <c r="J162" s="178" t="s">
        <v>8561</v>
      </c>
    </row>
    <row r="163" spans="1:10" x14ac:dyDescent="0.25">
      <c r="A163" s="178" t="s">
        <v>8562</v>
      </c>
      <c r="B163" s="212" t="s">
        <v>8563</v>
      </c>
      <c r="C163" s="201" t="s">
        <v>4758</v>
      </c>
      <c r="D163" s="217"/>
      <c r="E163" s="229">
        <v>2000</v>
      </c>
      <c r="F163" s="239"/>
      <c r="G163" s="178" t="s">
        <v>8029</v>
      </c>
      <c r="H163" s="178" t="s">
        <v>769</v>
      </c>
      <c r="I163" s="216" t="s">
        <v>3615</v>
      </c>
      <c r="J163" s="178" t="s">
        <v>8564</v>
      </c>
    </row>
    <row r="164" spans="1:10" x14ac:dyDescent="0.25">
      <c r="A164" s="178" t="s">
        <v>8565</v>
      </c>
      <c r="B164" s="212" t="s">
        <v>8566</v>
      </c>
      <c r="C164" s="201" t="s">
        <v>4532</v>
      </c>
      <c r="D164" s="217"/>
      <c r="E164" s="229">
        <v>5000</v>
      </c>
      <c r="F164" s="242"/>
      <c r="G164" s="178" t="s">
        <v>8029</v>
      </c>
      <c r="H164" s="178" t="s">
        <v>769</v>
      </c>
      <c r="I164" s="216" t="s">
        <v>3670</v>
      </c>
      <c r="J164" s="178" t="s">
        <v>8567</v>
      </c>
    </row>
    <row r="165" spans="1:10" x14ac:dyDescent="0.25">
      <c r="A165" s="178" t="s">
        <v>8402</v>
      </c>
      <c r="B165" s="212" t="s">
        <v>8568</v>
      </c>
      <c r="C165" s="201" t="s">
        <v>4532</v>
      </c>
      <c r="E165" s="229">
        <v>10000</v>
      </c>
      <c r="G165" s="178" t="s">
        <v>8029</v>
      </c>
      <c r="H165" s="178" t="s">
        <v>769</v>
      </c>
      <c r="I165" s="178" t="s">
        <v>3670</v>
      </c>
      <c r="J165" s="178" t="s">
        <v>8569</v>
      </c>
    </row>
    <row r="166" spans="1:10" x14ac:dyDescent="0.25">
      <c r="A166" s="178" t="s">
        <v>8570</v>
      </c>
      <c r="B166" s="212" t="s">
        <v>8571</v>
      </c>
      <c r="C166" s="201" t="s">
        <v>7274</v>
      </c>
      <c r="E166" s="229">
        <f>16300+2200+1500</f>
        <v>20000</v>
      </c>
      <c r="G166" s="178" t="s">
        <v>8029</v>
      </c>
      <c r="H166" s="178" t="s">
        <v>769</v>
      </c>
      <c r="I166" s="178" t="s">
        <v>3757</v>
      </c>
      <c r="J166" s="178" t="s">
        <v>8572</v>
      </c>
    </row>
    <row r="167" spans="1:10" x14ac:dyDescent="0.25">
      <c r="A167" s="178" t="s">
        <v>8573</v>
      </c>
      <c r="B167" s="212" t="s">
        <v>8574</v>
      </c>
      <c r="C167" s="201" t="s">
        <v>732</v>
      </c>
      <c r="D167" s="213"/>
      <c r="E167" s="229">
        <v>140</v>
      </c>
      <c r="F167" s="239"/>
      <c r="G167" s="178" t="s">
        <v>8029</v>
      </c>
      <c r="H167" s="178" t="s">
        <v>769</v>
      </c>
      <c r="I167" s="216" t="s">
        <v>3758</v>
      </c>
      <c r="J167" s="178" t="s">
        <v>8575</v>
      </c>
    </row>
    <row r="168" spans="1:10" x14ac:dyDescent="0.25">
      <c r="A168" s="178" t="s">
        <v>8576</v>
      </c>
      <c r="B168" s="212" t="s">
        <v>8577</v>
      </c>
      <c r="C168" s="201" t="s">
        <v>5657</v>
      </c>
      <c r="E168" s="214">
        <v>116.4</v>
      </c>
      <c r="F168" s="215"/>
      <c r="G168" s="178" t="s">
        <v>8029</v>
      </c>
      <c r="H168" s="178" t="s">
        <v>769</v>
      </c>
      <c r="I168" s="178" t="s">
        <v>3758</v>
      </c>
      <c r="J168" s="178" t="s">
        <v>8578</v>
      </c>
    </row>
    <row r="169" spans="1:10" x14ac:dyDescent="0.25">
      <c r="A169" s="178" t="s">
        <v>8579</v>
      </c>
      <c r="B169" s="212" t="s">
        <v>8580</v>
      </c>
      <c r="C169" s="201" t="s">
        <v>506</v>
      </c>
      <c r="D169" s="231"/>
      <c r="E169" s="229">
        <v>162.47</v>
      </c>
      <c r="F169" s="239"/>
      <c r="G169" s="178" t="s">
        <v>8029</v>
      </c>
      <c r="H169" s="178" t="s">
        <v>769</v>
      </c>
      <c r="I169" s="216" t="s">
        <v>3758</v>
      </c>
      <c r="J169" s="178" t="s">
        <v>8581</v>
      </c>
    </row>
    <row r="170" spans="1:10" x14ac:dyDescent="0.25">
      <c r="A170" s="178" t="s">
        <v>8582</v>
      </c>
      <c r="B170" s="212" t="s">
        <v>8583</v>
      </c>
      <c r="C170" s="201" t="s">
        <v>8584</v>
      </c>
      <c r="D170" s="231"/>
      <c r="E170" s="229">
        <f>3525+3780</f>
        <v>7305</v>
      </c>
      <c r="F170" s="239"/>
      <c r="G170" s="178" t="s">
        <v>8029</v>
      </c>
      <c r="H170" s="178" t="s">
        <v>769</v>
      </c>
      <c r="I170" s="216" t="s">
        <v>3758</v>
      </c>
      <c r="J170" s="178" t="s">
        <v>8585</v>
      </c>
    </row>
    <row r="171" spans="1:10" x14ac:dyDescent="0.25">
      <c r="A171" s="178" t="s">
        <v>8586</v>
      </c>
      <c r="B171" s="212" t="s">
        <v>8587</v>
      </c>
      <c r="C171" s="201" t="s">
        <v>1758</v>
      </c>
      <c r="D171" s="217"/>
      <c r="E171" s="214">
        <v>130</v>
      </c>
      <c r="F171" s="215"/>
      <c r="G171" s="178" t="s">
        <v>8029</v>
      </c>
      <c r="H171" s="178" t="s">
        <v>769</v>
      </c>
      <c r="I171" s="216" t="s">
        <v>3758</v>
      </c>
      <c r="J171" s="178" t="s">
        <v>8588</v>
      </c>
    </row>
    <row r="172" spans="1:10" x14ac:dyDescent="0.25">
      <c r="A172" s="178" t="s">
        <v>8589</v>
      </c>
      <c r="B172" s="212" t="s">
        <v>8590</v>
      </c>
      <c r="C172" s="201" t="s">
        <v>3460</v>
      </c>
      <c r="D172" s="231"/>
      <c r="E172" s="229">
        <v>150</v>
      </c>
      <c r="F172" s="239"/>
      <c r="G172" s="178" t="s">
        <v>8029</v>
      </c>
      <c r="H172" s="178" t="s">
        <v>769</v>
      </c>
      <c r="I172" s="216" t="s">
        <v>3758</v>
      </c>
      <c r="J172" s="178" t="s">
        <v>8591</v>
      </c>
    </row>
    <row r="173" spans="1:10" x14ac:dyDescent="0.25">
      <c r="A173" s="178" t="s">
        <v>8592</v>
      </c>
      <c r="B173" s="212" t="s">
        <v>8593</v>
      </c>
      <c r="C173" s="201" t="s">
        <v>7386</v>
      </c>
      <c r="D173" s="231"/>
      <c r="E173" s="229">
        <v>6720</v>
      </c>
      <c r="F173" s="239"/>
      <c r="G173" s="178" t="s">
        <v>8029</v>
      </c>
      <c r="H173" s="178" t="s">
        <v>769</v>
      </c>
      <c r="I173" s="216" t="s">
        <v>3758</v>
      </c>
      <c r="J173" s="178" t="s">
        <v>8594</v>
      </c>
    </row>
    <row r="174" spans="1:10" x14ac:dyDescent="0.25">
      <c r="A174" s="178" t="s">
        <v>8595</v>
      </c>
      <c r="B174" s="212" t="s">
        <v>8596</v>
      </c>
      <c r="C174" s="201" t="s">
        <v>8597</v>
      </c>
      <c r="D174" s="231"/>
      <c r="E174" s="229">
        <v>2882.5</v>
      </c>
      <c r="F174" s="239"/>
      <c r="G174" s="178" t="s">
        <v>8029</v>
      </c>
      <c r="H174" s="178" t="s">
        <v>769</v>
      </c>
      <c r="I174" s="216" t="s">
        <v>3758</v>
      </c>
      <c r="J174" s="178" t="s">
        <v>8598</v>
      </c>
    </row>
    <row r="175" spans="1:10" x14ac:dyDescent="0.25">
      <c r="A175" s="178" t="s">
        <v>8599</v>
      </c>
      <c r="B175" s="212" t="s">
        <v>8600</v>
      </c>
      <c r="C175" s="201" t="s">
        <v>3138</v>
      </c>
      <c r="D175" s="231"/>
      <c r="E175" s="229">
        <v>2820</v>
      </c>
      <c r="F175" s="239"/>
      <c r="G175" s="178" t="s">
        <v>8029</v>
      </c>
      <c r="H175" s="178" t="s">
        <v>769</v>
      </c>
      <c r="I175" s="216" t="s">
        <v>3758</v>
      </c>
      <c r="J175" s="178" t="s">
        <v>8601</v>
      </c>
    </row>
    <row r="176" spans="1:10" x14ac:dyDescent="0.25">
      <c r="A176" s="178" t="s">
        <v>8602</v>
      </c>
      <c r="B176" s="212" t="s">
        <v>8603</v>
      </c>
      <c r="C176" s="201" t="s">
        <v>7893</v>
      </c>
      <c r="D176" s="217"/>
      <c r="E176" s="229">
        <v>75.599999999999994</v>
      </c>
      <c r="F176" s="239"/>
      <c r="G176" s="178" t="s">
        <v>8029</v>
      </c>
      <c r="H176" s="178" t="s">
        <v>769</v>
      </c>
      <c r="I176" s="216" t="s">
        <v>3758</v>
      </c>
      <c r="J176" s="178" t="s">
        <v>8604</v>
      </c>
    </row>
    <row r="177" spans="1:12" x14ac:dyDescent="0.25">
      <c r="A177" s="178" t="s">
        <v>8605</v>
      </c>
      <c r="B177" s="238" t="s">
        <v>8606</v>
      </c>
      <c r="C177" s="201" t="s">
        <v>8184</v>
      </c>
      <c r="D177" s="217"/>
      <c r="E177" s="214">
        <v>15000</v>
      </c>
      <c r="F177" s="234"/>
      <c r="G177" s="178" t="s">
        <v>8035</v>
      </c>
      <c r="H177" s="178" t="s">
        <v>769</v>
      </c>
      <c r="I177" s="216" t="s">
        <v>6792</v>
      </c>
      <c r="J177" s="178" t="s">
        <v>8607</v>
      </c>
    </row>
    <row r="178" spans="1:12" x14ac:dyDescent="0.25">
      <c r="A178" s="178" t="s">
        <v>8608</v>
      </c>
      <c r="B178" s="212" t="s">
        <v>8609</v>
      </c>
      <c r="C178" s="201" t="s">
        <v>3138</v>
      </c>
      <c r="D178" s="217"/>
      <c r="E178" s="229">
        <v>600</v>
      </c>
      <c r="F178" s="239"/>
      <c r="G178" s="178" t="s">
        <v>8029</v>
      </c>
      <c r="H178" s="178" t="s">
        <v>769</v>
      </c>
      <c r="I178" s="216" t="s">
        <v>6792</v>
      </c>
      <c r="J178" s="178" t="s">
        <v>8610</v>
      </c>
    </row>
    <row r="179" spans="1:12" x14ac:dyDescent="0.25">
      <c r="A179" s="178" t="s">
        <v>8611</v>
      </c>
      <c r="B179" s="212" t="s">
        <v>8612</v>
      </c>
      <c r="C179" s="201" t="s">
        <v>3138</v>
      </c>
      <c r="D179" s="219"/>
      <c r="E179" s="214">
        <v>550</v>
      </c>
      <c r="F179" s="239"/>
      <c r="G179" s="178" t="s">
        <v>8029</v>
      </c>
      <c r="H179" s="178" t="s">
        <v>769</v>
      </c>
      <c r="I179" s="216" t="s">
        <v>6792</v>
      </c>
      <c r="J179" s="178" t="s">
        <v>8613</v>
      </c>
    </row>
    <row r="180" spans="1:12" x14ac:dyDescent="0.25">
      <c r="A180" s="178" t="s">
        <v>8614</v>
      </c>
      <c r="B180" s="212" t="s">
        <v>8615</v>
      </c>
      <c r="C180" s="201" t="s">
        <v>3138</v>
      </c>
      <c r="D180" s="217"/>
      <c r="E180" s="229">
        <v>350</v>
      </c>
      <c r="F180" s="239"/>
      <c r="G180" s="178" t="s">
        <v>8029</v>
      </c>
      <c r="H180" s="178" t="s">
        <v>769</v>
      </c>
      <c r="I180" s="216" t="s">
        <v>6792</v>
      </c>
      <c r="J180" s="178" t="s">
        <v>8616</v>
      </c>
    </row>
    <row r="181" spans="1:12" x14ac:dyDescent="0.25">
      <c r="A181" s="178" t="s">
        <v>8617</v>
      </c>
      <c r="B181" s="212" t="s">
        <v>8618</v>
      </c>
      <c r="C181" s="201" t="s">
        <v>7800</v>
      </c>
      <c r="D181" s="217"/>
      <c r="E181" s="214">
        <v>3422</v>
      </c>
      <c r="F181" s="234"/>
      <c r="G181" s="178" t="s">
        <v>8029</v>
      </c>
      <c r="H181" s="178" t="s">
        <v>769</v>
      </c>
      <c r="I181" s="216" t="s">
        <v>3761</v>
      </c>
      <c r="J181" s="178" t="s">
        <v>8619</v>
      </c>
      <c r="K181" s="233"/>
    </row>
    <row r="182" spans="1:12" x14ac:dyDescent="0.25">
      <c r="A182" s="178" t="s">
        <v>8620</v>
      </c>
      <c r="B182" s="212" t="s">
        <v>8621</v>
      </c>
      <c r="C182" s="201" t="s">
        <v>7800</v>
      </c>
      <c r="D182" s="217"/>
      <c r="E182" s="214">
        <v>310.10000000000002</v>
      </c>
      <c r="F182" s="215"/>
      <c r="G182" s="178" t="s">
        <v>8029</v>
      </c>
      <c r="H182" s="178" t="s">
        <v>769</v>
      </c>
      <c r="I182" s="216" t="s">
        <v>3761</v>
      </c>
      <c r="J182" s="178" t="s">
        <v>8622</v>
      </c>
      <c r="L182" s="244"/>
    </row>
    <row r="183" spans="1:12" hidden="1" x14ac:dyDescent="0.25">
      <c r="A183" s="178" t="s">
        <v>8623</v>
      </c>
      <c r="B183" s="212" t="s">
        <v>8624</v>
      </c>
      <c r="C183" s="201" t="s">
        <v>295</v>
      </c>
      <c r="D183" s="217"/>
      <c r="E183" s="229">
        <v>4050</v>
      </c>
      <c r="F183" s="239"/>
      <c r="G183" s="178" t="s">
        <v>8029</v>
      </c>
      <c r="H183" s="178" t="s">
        <v>1254</v>
      </c>
      <c r="I183" s="216" t="s">
        <v>3761</v>
      </c>
      <c r="J183" s="178" t="s">
        <v>8625</v>
      </c>
      <c r="K183" s="178" t="s">
        <v>8626</v>
      </c>
    </row>
    <row r="184" spans="1:12" hidden="1" x14ac:dyDescent="0.25">
      <c r="A184" s="178" t="s">
        <v>8627</v>
      </c>
      <c r="B184" s="238" t="s">
        <v>8628</v>
      </c>
      <c r="C184" s="201" t="s">
        <v>4321</v>
      </c>
      <c r="D184" s="217"/>
      <c r="E184" s="229">
        <v>8832</v>
      </c>
      <c r="F184" s="239"/>
      <c r="G184" s="178" t="s">
        <v>8029</v>
      </c>
      <c r="H184" s="178" t="s">
        <v>1254</v>
      </c>
      <c r="I184" s="216" t="s">
        <v>3761</v>
      </c>
      <c r="J184" s="178" t="s">
        <v>6948</v>
      </c>
      <c r="K184" s="178" t="s">
        <v>8629</v>
      </c>
    </row>
    <row r="185" spans="1:12" x14ac:dyDescent="0.25">
      <c r="A185" s="178" t="s">
        <v>8630</v>
      </c>
      <c r="B185" s="238" t="s">
        <v>8631</v>
      </c>
      <c r="C185" s="201" t="s">
        <v>8632</v>
      </c>
      <c r="D185" s="217"/>
      <c r="E185" s="229">
        <v>7000</v>
      </c>
      <c r="F185" s="239"/>
      <c r="G185" s="178" t="s">
        <v>8029</v>
      </c>
      <c r="H185" s="178" t="s">
        <v>769</v>
      </c>
      <c r="I185" s="216" t="s">
        <v>4786</v>
      </c>
      <c r="J185" s="178" t="s">
        <v>8633</v>
      </c>
    </row>
    <row r="186" spans="1:12" x14ac:dyDescent="0.25">
      <c r="A186" s="178" t="s">
        <v>8634</v>
      </c>
      <c r="B186" s="212" t="s">
        <v>8635</v>
      </c>
      <c r="C186" s="201" t="s">
        <v>3138</v>
      </c>
      <c r="D186" s="217"/>
      <c r="E186" s="229">
        <v>15360</v>
      </c>
      <c r="F186" s="239"/>
      <c r="G186" s="178" t="s">
        <v>8029</v>
      </c>
      <c r="H186" s="178" t="s">
        <v>769</v>
      </c>
      <c r="I186" s="216" t="s">
        <v>5669</v>
      </c>
      <c r="J186" s="178" t="s">
        <v>8636</v>
      </c>
    </row>
    <row r="187" spans="1:12" x14ac:dyDescent="0.25">
      <c r="A187" s="178" t="s">
        <v>8637</v>
      </c>
      <c r="B187" s="212" t="s">
        <v>8638</v>
      </c>
      <c r="C187" s="201" t="s">
        <v>3824</v>
      </c>
      <c r="D187" s="231"/>
      <c r="E187" s="229">
        <f>3728+680</f>
        <v>4408</v>
      </c>
      <c r="F187" s="239"/>
      <c r="G187" s="178" t="s">
        <v>8029</v>
      </c>
      <c r="H187" s="178" t="s">
        <v>769</v>
      </c>
      <c r="I187" s="216" t="s">
        <v>5669</v>
      </c>
      <c r="J187" s="178" t="s">
        <v>8639</v>
      </c>
    </row>
    <row r="188" spans="1:12" x14ac:dyDescent="0.25">
      <c r="A188" s="178" t="s">
        <v>8640</v>
      </c>
      <c r="B188" s="212" t="s">
        <v>8641</v>
      </c>
      <c r="C188" s="201" t="s">
        <v>5784</v>
      </c>
      <c r="D188" s="219"/>
      <c r="E188" s="214">
        <v>1530</v>
      </c>
      <c r="F188" s="215"/>
      <c r="G188" s="178" t="s">
        <v>8029</v>
      </c>
      <c r="H188" s="178" t="s">
        <v>769</v>
      </c>
      <c r="I188" s="216" t="s">
        <v>5669</v>
      </c>
      <c r="J188" s="178" t="s">
        <v>8642</v>
      </c>
    </row>
    <row r="189" spans="1:12" x14ac:dyDescent="0.25">
      <c r="A189" s="178" t="s">
        <v>8643</v>
      </c>
      <c r="B189" s="212" t="s">
        <v>8644</v>
      </c>
      <c r="C189" s="201" t="s">
        <v>7893</v>
      </c>
      <c r="D189" s="217"/>
      <c r="E189" s="214">
        <f>3450+1650</f>
        <v>5100</v>
      </c>
      <c r="F189" s="215"/>
      <c r="G189" s="178" t="s">
        <v>8029</v>
      </c>
      <c r="H189" s="178" t="s">
        <v>769</v>
      </c>
      <c r="I189" s="216" t="s">
        <v>5669</v>
      </c>
      <c r="J189" s="178" t="s">
        <v>8645</v>
      </c>
    </row>
    <row r="190" spans="1:12" x14ac:dyDescent="0.25">
      <c r="A190" s="178" t="s">
        <v>8646</v>
      </c>
      <c r="B190" s="212" t="s">
        <v>8647</v>
      </c>
      <c r="C190" s="201" t="s">
        <v>6740</v>
      </c>
      <c r="D190" s="217"/>
      <c r="E190" s="229">
        <v>15987.34</v>
      </c>
      <c r="F190" s="239"/>
      <c r="G190" s="178" t="s">
        <v>8029</v>
      </c>
      <c r="H190" s="178" t="s">
        <v>769</v>
      </c>
      <c r="I190" s="216" t="s">
        <v>5669</v>
      </c>
      <c r="J190" s="178" t="s">
        <v>8648</v>
      </c>
    </row>
    <row r="191" spans="1:12" x14ac:dyDescent="0.25">
      <c r="A191" s="178" t="s">
        <v>8649</v>
      </c>
      <c r="B191" s="212" t="s">
        <v>8650</v>
      </c>
      <c r="C191" s="201" t="s">
        <v>8651</v>
      </c>
      <c r="D191" s="217"/>
      <c r="E191" s="214">
        <v>830</v>
      </c>
      <c r="F191" s="215"/>
      <c r="G191" s="178" t="s">
        <v>8035</v>
      </c>
      <c r="H191" s="178" t="s">
        <v>769</v>
      </c>
      <c r="I191" s="216" t="s">
        <v>5669</v>
      </c>
      <c r="J191" s="178" t="s">
        <v>6898</v>
      </c>
    </row>
    <row r="192" spans="1:12" x14ac:dyDescent="0.25">
      <c r="A192" s="178" t="s">
        <v>8652</v>
      </c>
      <c r="B192" s="212" t="s">
        <v>8653</v>
      </c>
      <c r="C192" s="201" t="s">
        <v>482</v>
      </c>
      <c r="E192" s="229">
        <v>5000</v>
      </c>
      <c r="F192" s="239"/>
      <c r="G192" s="178" t="s">
        <v>8029</v>
      </c>
      <c r="H192" s="178" t="s">
        <v>769</v>
      </c>
      <c r="I192" s="178" t="s">
        <v>5669</v>
      </c>
      <c r="J192" s="178" t="s">
        <v>8654</v>
      </c>
    </row>
    <row r="193" spans="1:11" x14ac:dyDescent="0.25">
      <c r="A193" s="178" t="s">
        <v>8655</v>
      </c>
      <c r="B193" s="238" t="s">
        <v>8656</v>
      </c>
      <c r="C193" s="201" t="s">
        <v>8657</v>
      </c>
      <c r="D193" s="231"/>
      <c r="E193" s="214">
        <v>640</v>
      </c>
      <c r="F193" s="234"/>
      <c r="G193" s="178" t="s">
        <v>8029</v>
      </c>
      <c r="H193" s="178" t="s">
        <v>769</v>
      </c>
      <c r="I193" s="216" t="s">
        <v>4786</v>
      </c>
      <c r="J193" s="178" t="s">
        <v>8658</v>
      </c>
    </row>
    <row r="194" spans="1:11" x14ac:dyDescent="0.25">
      <c r="A194" s="178" t="s">
        <v>8659</v>
      </c>
      <c r="B194" s="238" t="s">
        <v>8660</v>
      </c>
      <c r="C194" s="201" t="s">
        <v>8661</v>
      </c>
      <c r="D194" s="231"/>
      <c r="E194" s="214">
        <v>1500</v>
      </c>
      <c r="F194" s="234"/>
      <c r="G194" s="178" t="s">
        <v>8029</v>
      </c>
      <c r="H194" s="178" t="s">
        <v>769</v>
      </c>
      <c r="I194" s="216" t="s">
        <v>4786</v>
      </c>
      <c r="J194" s="178" t="s">
        <v>8662</v>
      </c>
    </row>
    <row r="195" spans="1:11" x14ac:dyDescent="0.25">
      <c r="A195" s="178" t="s">
        <v>8663</v>
      </c>
      <c r="B195" s="212" t="s">
        <v>8664</v>
      </c>
      <c r="C195" s="201" t="s">
        <v>5203</v>
      </c>
      <c r="D195" s="217"/>
      <c r="E195" s="214">
        <v>14853</v>
      </c>
      <c r="F195" s="234"/>
      <c r="G195" s="178" t="s">
        <v>8029</v>
      </c>
      <c r="H195" s="178" t="s">
        <v>769</v>
      </c>
      <c r="I195" s="216" t="s">
        <v>4786</v>
      </c>
      <c r="J195" s="178" t="s">
        <v>8665</v>
      </c>
    </row>
    <row r="196" spans="1:11" x14ac:dyDescent="0.25">
      <c r="A196" s="178" t="s">
        <v>8666</v>
      </c>
      <c r="B196" s="238" t="s">
        <v>8667</v>
      </c>
      <c r="C196" s="201" t="s">
        <v>8668</v>
      </c>
      <c r="D196" s="231"/>
      <c r="E196" s="229">
        <f>164*10+(23.77*10)</f>
        <v>1877.7</v>
      </c>
      <c r="F196" s="242"/>
      <c r="G196" s="178" t="s">
        <v>8035</v>
      </c>
      <c r="H196" s="178" t="s">
        <v>769</v>
      </c>
      <c r="I196" s="216" t="s">
        <v>4786</v>
      </c>
      <c r="J196" s="178" t="s">
        <v>8669</v>
      </c>
    </row>
    <row r="197" spans="1:11" hidden="1" x14ac:dyDescent="0.25">
      <c r="A197" s="178" t="s">
        <v>8670</v>
      </c>
      <c r="B197" s="212" t="s">
        <v>8671</v>
      </c>
      <c r="C197" s="201" t="s">
        <v>5784</v>
      </c>
      <c r="D197" s="217"/>
      <c r="E197" s="214">
        <v>29914</v>
      </c>
      <c r="F197" s="234"/>
      <c r="G197" s="178" t="s">
        <v>8029</v>
      </c>
      <c r="H197" s="178" t="s">
        <v>1254</v>
      </c>
      <c r="I197" s="216" t="s">
        <v>5670</v>
      </c>
      <c r="J197" s="178" t="s">
        <v>8672</v>
      </c>
      <c r="K197" s="178" t="s">
        <v>8673</v>
      </c>
    </row>
    <row r="198" spans="1:11" hidden="1" x14ac:dyDescent="0.25">
      <c r="A198" s="178" t="s">
        <v>8674</v>
      </c>
      <c r="B198" s="238" t="s">
        <v>8675</v>
      </c>
      <c r="C198" s="201" t="s">
        <v>8676</v>
      </c>
      <c r="D198" s="231"/>
      <c r="E198" s="229">
        <v>53820</v>
      </c>
      <c r="F198" s="242"/>
      <c r="G198" s="178" t="s">
        <v>8029</v>
      </c>
      <c r="H198" s="178" t="s">
        <v>8101</v>
      </c>
      <c r="I198" s="216" t="s">
        <v>5670</v>
      </c>
      <c r="J198" s="178" t="s">
        <v>8677</v>
      </c>
    </row>
    <row r="199" spans="1:11" x14ac:dyDescent="0.25">
      <c r="A199" s="178" t="s">
        <v>8678</v>
      </c>
      <c r="B199" s="238" t="s">
        <v>8679</v>
      </c>
      <c r="C199" s="201" t="s">
        <v>6760</v>
      </c>
      <c r="D199" s="231"/>
      <c r="E199" s="229">
        <v>39900</v>
      </c>
      <c r="F199" s="239"/>
      <c r="G199" s="178" t="s">
        <v>8029</v>
      </c>
      <c r="H199" s="178" t="s">
        <v>769</v>
      </c>
      <c r="I199" s="216" t="s">
        <v>6793</v>
      </c>
      <c r="J199" s="178" t="s">
        <v>8680</v>
      </c>
    </row>
    <row r="200" spans="1:11" x14ac:dyDescent="0.25">
      <c r="A200" s="178" t="s">
        <v>8681</v>
      </c>
      <c r="B200" s="212" t="s">
        <v>8682</v>
      </c>
      <c r="C200" s="201" t="s">
        <v>184</v>
      </c>
      <c r="D200" s="231"/>
      <c r="E200" s="229">
        <v>2027</v>
      </c>
      <c r="F200" s="239"/>
      <c r="G200" s="178" t="s">
        <v>8029</v>
      </c>
      <c r="H200" s="178" t="s">
        <v>769</v>
      </c>
      <c r="I200" s="216" t="s">
        <v>3766</v>
      </c>
      <c r="J200" s="178" t="s">
        <v>8683</v>
      </c>
    </row>
    <row r="201" spans="1:11" x14ac:dyDescent="0.25">
      <c r="A201" s="178" t="s">
        <v>8684</v>
      </c>
      <c r="B201" s="212" t="s">
        <v>8685</v>
      </c>
      <c r="C201" s="201" t="s">
        <v>1645</v>
      </c>
      <c r="D201" s="231"/>
      <c r="E201" s="229">
        <v>1169.82</v>
      </c>
      <c r="F201" s="239"/>
      <c r="G201" s="178" t="s">
        <v>8029</v>
      </c>
      <c r="H201" s="178" t="s">
        <v>769</v>
      </c>
      <c r="I201" s="216" t="s">
        <v>3766</v>
      </c>
      <c r="J201" s="178" t="s">
        <v>8686</v>
      </c>
    </row>
    <row r="202" spans="1:11" x14ac:dyDescent="0.25">
      <c r="A202" s="178" t="s">
        <v>8687</v>
      </c>
      <c r="B202" s="238" t="s">
        <v>8688</v>
      </c>
      <c r="C202" s="201" t="s">
        <v>1393</v>
      </c>
      <c r="D202" s="231"/>
      <c r="E202" s="229">
        <v>8400</v>
      </c>
      <c r="F202" s="242"/>
      <c r="G202" s="178" t="s">
        <v>8029</v>
      </c>
      <c r="H202" s="178" t="s">
        <v>769</v>
      </c>
      <c r="I202" s="245" t="s">
        <v>3766</v>
      </c>
      <c r="J202" s="178" t="s">
        <v>8689</v>
      </c>
    </row>
    <row r="203" spans="1:11" x14ac:dyDescent="0.25">
      <c r="A203" s="178" t="s">
        <v>8690</v>
      </c>
      <c r="B203" s="238" t="s">
        <v>8691</v>
      </c>
      <c r="C203" s="201" t="s">
        <v>2142</v>
      </c>
      <c r="D203" s="231"/>
      <c r="E203" s="229">
        <v>152</v>
      </c>
      <c r="F203" s="239"/>
      <c r="G203" s="178" t="s">
        <v>8035</v>
      </c>
      <c r="H203" s="178" t="s">
        <v>769</v>
      </c>
      <c r="I203" s="216" t="s">
        <v>3766</v>
      </c>
      <c r="J203" s="178" t="s">
        <v>8692</v>
      </c>
    </row>
    <row r="204" spans="1:11" x14ac:dyDescent="0.25">
      <c r="A204" s="178" t="s">
        <v>8693</v>
      </c>
      <c r="B204" s="212" t="s">
        <v>8694</v>
      </c>
      <c r="C204" s="201" t="s">
        <v>2142</v>
      </c>
      <c r="D204" s="213"/>
      <c r="E204" s="229">
        <v>105</v>
      </c>
      <c r="F204" s="239"/>
      <c r="G204" s="178" t="s">
        <v>8035</v>
      </c>
      <c r="H204" s="178" t="s">
        <v>769</v>
      </c>
      <c r="I204" s="216" t="s">
        <v>8695</v>
      </c>
      <c r="J204" s="178" t="s">
        <v>8696</v>
      </c>
    </row>
    <row r="205" spans="1:11" x14ac:dyDescent="0.25">
      <c r="A205" s="178" t="s">
        <v>8697</v>
      </c>
      <c r="B205" s="212" t="s">
        <v>8698</v>
      </c>
      <c r="C205" s="201" t="s">
        <v>745</v>
      </c>
      <c r="D205" s="213"/>
      <c r="E205" s="229">
        <v>87</v>
      </c>
      <c r="F205" s="239"/>
      <c r="G205" s="178" t="s">
        <v>8029</v>
      </c>
      <c r="H205" s="178" t="s">
        <v>769</v>
      </c>
      <c r="I205" s="216" t="s">
        <v>8699</v>
      </c>
      <c r="J205" s="178" t="s">
        <v>8700</v>
      </c>
    </row>
    <row r="206" spans="1:11" x14ac:dyDescent="0.25">
      <c r="A206" s="178" t="s">
        <v>8701</v>
      </c>
      <c r="B206" s="246" t="s">
        <v>8702</v>
      </c>
      <c r="C206" s="201" t="s">
        <v>8460</v>
      </c>
      <c r="D206" s="231"/>
      <c r="E206" s="229">
        <v>1179</v>
      </c>
      <c r="F206" s="239"/>
      <c r="G206" s="178" t="s">
        <v>8029</v>
      </c>
      <c r="H206" s="178" t="s">
        <v>769</v>
      </c>
      <c r="I206" s="216" t="s">
        <v>8699</v>
      </c>
      <c r="J206" s="178" t="s">
        <v>8703</v>
      </c>
    </row>
    <row r="207" spans="1:11" x14ac:dyDescent="0.25">
      <c r="A207" s="178" t="s">
        <v>8704</v>
      </c>
      <c r="B207" s="246" t="s">
        <v>8705</v>
      </c>
      <c r="C207" s="201" t="s">
        <v>4321</v>
      </c>
      <c r="D207" s="217"/>
      <c r="E207" s="229">
        <v>4500</v>
      </c>
      <c r="F207" s="239"/>
      <c r="G207" s="178" t="s">
        <v>8029</v>
      </c>
      <c r="H207" s="178" t="s">
        <v>769</v>
      </c>
      <c r="I207" s="216" t="s">
        <v>8699</v>
      </c>
      <c r="J207" s="178" t="s">
        <v>8706</v>
      </c>
    </row>
    <row r="208" spans="1:11" x14ac:dyDescent="0.25">
      <c r="A208" s="178" t="s">
        <v>8707</v>
      </c>
      <c r="B208" s="212" t="s">
        <v>8708</v>
      </c>
      <c r="C208" s="201" t="s">
        <v>4321</v>
      </c>
      <c r="D208" s="231"/>
      <c r="E208" s="229">
        <v>3000</v>
      </c>
      <c r="F208" s="239"/>
      <c r="G208" s="178" t="s">
        <v>8029</v>
      </c>
      <c r="H208" s="178" t="s">
        <v>769</v>
      </c>
      <c r="I208" s="216" t="s">
        <v>8699</v>
      </c>
      <c r="J208" s="178" t="s">
        <v>8709</v>
      </c>
    </row>
    <row r="209" spans="1:12" x14ac:dyDescent="0.25">
      <c r="A209" s="178" t="s">
        <v>8710</v>
      </c>
      <c r="B209" s="212" t="s">
        <v>8711</v>
      </c>
      <c r="C209" s="201" t="s">
        <v>1758</v>
      </c>
      <c r="D209" s="231"/>
      <c r="E209" s="214">
        <v>828.54</v>
      </c>
      <c r="F209" s="215"/>
      <c r="G209" s="178" t="s">
        <v>8035</v>
      </c>
      <c r="H209" s="178" t="s">
        <v>769</v>
      </c>
      <c r="I209" s="216" t="s">
        <v>8699</v>
      </c>
      <c r="J209" s="178" t="s">
        <v>8712</v>
      </c>
    </row>
    <row r="210" spans="1:12" x14ac:dyDescent="0.25">
      <c r="A210" s="178" t="s">
        <v>8713</v>
      </c>
      <c r="B210" s="212" t="s">
        <v>8714</v>
      </c>
      <c r="C210" s="201" t="s">
        <v>4321</v>
      </c>
      <c r="D210" s="217"/>
      <c r="E210" s="229">
        <v>2300</v>
      </c>
      <c r="F210" s="239"/>
      <c r="G210" s="178" t="s">
        <v>8029</v>
      </c>
      <c r="H210" s="178" t="s">
        <v>769</v>
      </c>
      <c r="I210" s="216" t="s">
        <v>8699</v>
      </c>
      <c r="J210" s="178" t="s">
        <v>8715</v>
      </c>
    </row>
    <row r="211" spans="1:12" x14ac:dyDescent="0.25">
      <c r="A211" s="178" t="s">
        <v>8716</v>
      </c>
      <c r="B211" s="212" t="s">
        <v>8717</v>
      </c>
      <c r="C211" s="201" t="s">
        <v>931</v>
      </c>
      <c r="D211" s="231"/>
      <c r="E211" s="214">
        <f>250+250+(157.5*80)</f>
        <v>13100</v>
      </c>
      <c r="F211" s="215"/>
      <c r="G211" s="178" t="s">
        <v>8035</v>
      </c>
      <c r="H211" s="178" t="s">
        <v>769</v>
      </c>
      <c r="I211" s="216" t="s">
        <v>5671</v>
      </c>
      <c r="J211" s="178" t="s">
        <v>8718</v>
      </c>
    </row>
    <row r="212" spans="1:12" x14ac:dyDescent="0.25">
      <c r="A212" s="178" t="s">
        <v>8719</v>
      </c>
      <c r="B212" s="212" t="s">
        <v>8720</v>
      </c>
      <c r="C212" s="201" t="s">
        <v>8721</v>
      </c>
      <c r="E212" s="229">
        <v>1773.78</v>
      </c>
      <c r="G212" s="178" t="s">
        <v>8035</v>
      </c>
      <c r="H212" s="178" t="s">
        <v>769</v>
      </c>
      <c r="I212" s="178" t="s">
        <v>5671</v>
      </c>
      <c r="J212" s="178" t="s">
        <v>8722</v>
      </c>
    </row>
    <row r="213" spans="1:12" x14ac:dyDescent="0.25">
      <c r="A213" s="178" t="s">
        <v>8723</v>
      </c>
      <c r="B213" s="212" t="s">
        <v>8724</v>
      </c>
      <c r="C213" s="201" t="s">
        <v>3138</v>
      </c>
      <c r="D213" s="219"/>
      <c r="E213" s="229">
        <v>500</v>
      </c>
      <c r="F213" s="239"/>
      <c r="G213" s="178" t="s">
        <v>8029</v>
      </c>
      <c r="H213" s="178" t="s">
        <v>769</v>
      </c>
      <c r="I213" s="216" t="s">
        <v>5671</v>
      </c>
      <c r="J213" s="178" t="s">
        <v>8725</v>
      </c>
    </row>
    <row r="214" spans="1:12" x14ac:dyDescent="0.25">
      <c r="A214" s="178" t="s">
        <v>8726</v>
      </c>
      <c r="B214" s="212" t="s">
        <v>9868</v>
      </c>
      <c r="C214" s="201" t="s">
        <v>745</v>
      </c>
      <c r="D214" s="217"/>
      <c r="E214" s="229">
        <v>76938</v>
      </c>
      <c r="F214" s="239"/>
      <c r="G214" s="178" t="s">
        <v>8029</v>
      </c>
      <c r="H214" s="178" t="s">
        <v>769</v>
      </c>
      <c r="I214" s="216" t="s">
        <v>5671</v>
      </c>
      <c r="J214" s="178" t="s">
        <v>8727</v>
      </c>
    </row>
    <row r="215" spans="1:12" x14ac:dyDescent="0.25">
      <c r="A215" s="178" t="s">
        <v>8728</v>
      </c>
      <c r="B215" s="212" t="s">
        <v>8729</v>
      </c>
      <c r="C215" s="201" t="s">
        <v>745</v>
      </c>
      <c r="D215" s="213"/>
      <c r="E215" s="214">
        <v>8440</v>
      </c>
      <c r="F215" s="215"/>
      <c r="G215" s="178" t="s">
        <v>8029</v>
      </c>
      <c r="H215" s="178" t="s">
        <v>769</v>
      </c>
      <c r="I215" s="216" t="s">
        <v>5671</v>
      </c>
      <c r="J215" s="178" t="s">
        <v>8730</v>
      </c>
    </row>
    <row r="216" spans="1:12" x14ac:dyDescent="0.25">
      <c r="A216" s="178" t="s">
        <v>8731</v>
      </c>
      <c r="B216" s="212" t="s">
        <v>8732</v>
      </c>
      <c r="C216" s="201" t="s">
        <v>740</v>
      </c>
      <c r="D216" s="213"/>
      <c r="E216" s="214">
        <v>7012.5</v>
      </c>
      <c r="F216" s="215"/>
      <c r="G216" s="178" t="s">
        <v>8035</v>
      </c>
      <c r="H216" s="178" t="s">
        <v>769</v>
      </c>
      <c r="I216" s="216" t="s">
        <v>3858</v>
      </c>
      <c r="J216" s="178" t="s">
        <v>8733</v>
      </c>
    </row>
    <row r="217" spans="1:12" x14ac:dyDescent="0.25">
      <c r="A217" s="178" t="s">
        <v>8734</v>
      </c>
      <c r="B217" s="212" t="s">
        <v>8735</v>
      </c>
      <c r="C217" s="201" t="s">
        <v>8456</v>
      </c>
      <c r="D217" s="217"/>
      <c r="E217" s="214">
        <v>93.75</v>
      </c>
      <c r="F217" s="215"/>
      <c r="G217" s="178" t="s">
        <v>8029</v>
      </c>
      <c r="H217" s="178" t="s">
        <v>769</v>
      </c>
      <c r="I217" s="216" t="s">
        <v>3858</v>
      </c>
      <c r="J217" s="178" t="s">
        <v>8736</v>
      </c>
    </row>
    <row r="218" spans="1:12" s="177" customFormat="1" x14ac:dyDescent="0.25">
      <c r="A218" s="178" t="s">
        <v>8737</v>
      </c>
      <c r="B218" s="212" t="s">
        <v>8738</v>
      </c>
      <c r="C218" s="201" t="s">
        <v>6297</v>
      </c>
      <c r="D218" s="213"/>
      <c r="E218" s="214">
        <v>1665</v>
      </c>
      <c r="F218" s="215"/>
      <c r="G218" s="178" t="s">
        <v>8035</v>
      </c>
      <c r="H218" s="178" t="s">
        <v>769</v>
      </c>
      <c r="I218" s="216" t="s">
        <v>3858</v>
      </c>
      <c r="J218" s="178" t="s">
        <v>8739</v>
      </c>
      <c r="K218" s="178"/>
      <c r="L218" s="178"/>
    </row>
    <row r="219" spans="1:12" x14ac:dyDescent="0.2">
      <c r="A219" s="178" t="s">
        <v>8740</v>
      </c>
      <c r="B219" s="212" t="s">
        <v>8741</v>
      </c>
      <c r="C219" s="218" t="s">
        <v>277</v>
      </c>
      <c r="D219" s="213"/>
      <c r="E219" s="214">
        <v>290</v>
      </c>
      <c r="F219" s="215"/>
      <c r="G219" s="178" t="s">
        <v>8035</v>
      </c>
      <c r="H219" s="178" t="s">
        <v>769</v>
      </c>
      <c r="I219" s="216" t="s">
        <v>3858</v>
      </c>
      <c r="J219" s="178" t="s">
        <v>8742</v>
      </c>
    </row>
    <row r="220" spans="1:12" s="177" customFormat="1" hidden="1" x14ac:dyDescent="0.25">
      <c r="A220" s="178" t="s">
        <v>8743</v>
      </c>
      <c r="B220" s="212" t="s">
        <v>8744</v>
      </c>
      <c r="C220" s="201" t="s">
        <v>8745</v>
      </c>
      <c r="D220" s="213"/>
      <c r="E220" s="214">
        <v>26354.04</v>
      </c>
      <c r="F220" s="215"/>
      <c r="G220" s="178" t="s">
        <v>8029</v>
      </c>
      <c r="H220" s="178" t="s">
        <v>1254</v>
      </c>
      <c r="I220" s="216" t="s">
        <v>3858</v>
      </c>
      <c r="J220" s="178" t="s">
        <v>8746</v>
      </c>
      <c r="K220" s="178" t="s">
        <v>8747</v>
      </c>
      <c r="L220" s="178"/>
    </row>
    <row r="221" spans="1:12" x14ac:dyDescent="0.25">
      <c r="A221" s="178" t="s">
        <v>8748</v>
      </c>
      <c r="B221" s="212" t="s">
        <v>8749</v>
      </c>
      <c r="C221" s="201" t="s">
        <v>7901</v>
      </c>
      <c r="D221" s="217"/>
      <c r="E221" s="214">
        <v>215</v>
      </c>
      <c r="F221" s="215"/>
      <c r="G221" s="178" t="s">
        <v>8029</v>
      </c>
      <c r="H221" s="178" t="s">
        <v>769</v>
      </c>
      <c r="I221" s="216" t="s">
        <v>3858</v>
      </c>
      <c r="J221" s="178" t="s">
        <v>8750</v>
      </c>
    </row>
    <row r="222" spans="1:12" s="177" customFormat="1" x14ac:dyDescent="0.25">
      <c r="A222" s="178" t="s">
        <v>8751</v>
      </c>
      <c r="B222" s="212" t="s">
        <v>8752</v>
      </c>
      <c r="C222" s="201" t="s">
        <v>928</v>
      </c>
      <c r="D222" s="213"/>
      <c r="E222" s="214">
        <v>900</v>
      </c>
      <c r="F222" s="215"/>
      <c r="G222" s="178" t="s">
        <v>8029</v>
      </c>
      <c r="H222" s="178" t="s">
        <v>769</v>
      </c>
      <c r="I222" s="216" t="s">
        <v>3858</v>
      </c>
      <c r="J222" s="178" t="s">
        <v>8753</v>
      </c>
      <c r="K222" s="178"/>
      <c r="L222" s="178"/>
    </row>
    <row r="223" spans="1:12" x14ac:dyDescent="0.2">
      <c r="A223" s="178" t="s">
        <v>8754</v>
      </c>
      <c r="B223" s="212" t="s">
        <v>8755</v>
      </c>
      <c r="C223" s="218" t="s">
        <v>295</v>
      </c>
      <c r="D223" s="213"/>
      <c r="E223" s="214">
        <v>4260</v>
      </c>
      <c r="F223" s="215"/>
      <c r="G223" s="178" t="s">
        <v>8029</v>
      </c>
      <c r="H223" s="178" t="s">
        <v>769</v>
      </c>
      <c r="I223" s="216" t="s">
        <v>3858</v>
      </c>
      <c r="J223" s="178" t="s">
        <v>8756</v>
      </c>
    </row>
    <row r="224" spans="1:12" x14ac:dyDescent="0.25">
      <c r="A224" s="178" t="s">
        <v>8757</v>
      </c>
      <c r="B224" s="212" t="s">
        <v>8758</v>
      </c>
      <c r="C224" s="201" t="s">
        <v>1758</v>
      </c>
      <c r="D224" s="219"/>
      <c r="E224" s="214">
        <v>1740</v>
      </c>
      <c r="F224" s="215"/>
      <c r="G224" s="178" t="s">
        <v>8035</v>
      </c>
      <c r="H224" s="178" t="s">
        <v>769</v>
      </c>
      <c r="I224" s="216" t="s">
        <v>3858</v>
      </c>
      <c r="J224" s="178" t="s">
        <v>8759</v>
      </c>
    </row>
    <row r="225" spans="1:11" x14ac:dyDescent="0.2">
      <c r="A225" s="178" t="s">
        <v>8760</v>
      </c>
      <c r="B225" s="212" t="s">
        <v>8761</v>
      </c>
      <c r="C225" s="218" t="s">
        <v>7427</v>
      </c>
      <c r="D225" s="219"/>
      <c r="E225" s="214">
        <v>1354</v>
      </c>
      <c r="F225" s="215"/>
      <c r="G225" s="178" t="s">
        <v>8029</v>
      </c>
      <c r="H225" s="178" t="s">
        <v>769</v>
      </c>
      <c r="I225" s="216" t="s">
        <v>3858</v>
      </c>
      <c r="J225" s="178" t="s">
        <v>8762</v>
      </c>
    </row>
    <row r="226" spans="1:11" x14ac:dyDescent="0.25">
      <c r="A226" s="178" t="s">
        <v>8763</v>
      </c>
      <c r="B226" s="212" t="s">
        <v>8764</v>
      </c>
      <c r="C226" s="201" t="s">
        <v>3298</v>
      </c>
      <c r="D226" s="213"/>
      <c r="E226" s="214">
        <v>4715.3999999999996</v>
      </c>
      <c r="F226" s="215"/>
      <c r="G226" s="178" t="s">
        <v>8029</v>
      </c>
      <c r="H226" s="178" t="s">
        <v>769</v>
      </c>
      <c r="I226" s="216" t="s">
        <v>8765</v>
      </c>
      <c r="J226" s="178" t="s">
        <v>8766</v>
      </c>
    </row>
    <row r="227" spans="1:11" x14ac:dyDescent="0.2">
      <c r="A227" s="178" t="s">
        <v>8767</v>
      </c>
      <c r="B227" s="212" t="s">
        <v>8768</v>
      </c>
      <c r="C227" s="218" t="s">
        <v>3533</v>
      </c>
      <c r="D227" s="219"/>
      <c r="E227" s="214">
        <v>182.79</v>
      </c>
      <c r="F227" s="215"/>
      <c r="G227" s="178" t="s">
        <v>8029</v>
      </c>
      <c r="H227" s="178" t="s">
        <v>769</v>
      </c>
      <c r="I227" s="216" t="s">
        <v>8765</v>
      </c>
      <c r="J227" s="178" t="s">
        <v>8769</v>
      </c>
    </row>
    <row r="228" spans="1:11" x14ac:dyDescent="0.25">
      <c r="A228" s="178" t="s">
        <v>8770</v>
      </c>
      <c r="B228" s="212" t="s">
        <v>8771</v>
      </c>
      <c r="C228" s="201" t="s">
        <v>8772</v>
      </c>
      <c r="D228" s="219"/>
      <c r="E228" s="214">
        <v>72</v>
      </c>
      <c r="F228" s="215"/>
      <c r="G228" s="178" t="s">
        <v>8029</v>
      </c>
      <c r="H228" s="178" t="s">
        <v>769</v>
      </c>
      <c r="I228" s="216" t="s">
        <v>8765</v>
      </c>
      <c r="J228" s="178" t="s">
        <v>8773</v>
      </c>
    </row>
    <row r="229" spans="1:11" x14ac:dyDescent="0.25">
      <c r="A229" s="178" t="s">
        <v>8774</v>
      </c>
      <c r="B229" s="212" t="s">
        <v>8775</v>
      </c>
      <c r="C229" s="201" t="s">
        <v>8776</v>
      </c>
      <c r="D229" s="217"/>
      <c r="E229" s="214">
        <v>2697.68</v>
      </c>
      <c r="F229" s="215"/>
      <c r="G229" s="178" t="s">
        <v>8029</v>
      </c>
      <c r="H229" s="178" t="s">
        <v>769</v>
      </c>
      <c r="I229" s="216" t="s">
        <v>5717</v>
      </c>
      <c r="J229" s="178" t="s">
        <v>8777</v>
      </c>
    </row>
    <row r="230" spans="1:11" hidden="1" x14ac:dyDescent="0.25">
      <c r="A230" s="178" t="s">
        <v>8778</v>
      </c>
      <c r="B230" s="212" t="s">
        <v>8779</v>
      </c>
      <c r="C230" s="201" t="s">
        <v>8184</v>
      </c>
      <c r="D230" s="219"/>
      <c r="E230" s="214">
        <v>380</v>
      </c>
      <c r="F230" s="215"/>
      <c r="G230" s="178" t="s">
        <v>8035</v>
      </c>
      <c r="H230" s="178" t="s">
        <v>1254</v>
      </c>
      <c r="I230" s="216" t="s">
        <v>5673</v>
      </c>
      <c r="J230" s="178" t="s">
        <v>8780</v>
      </c>
      <c r="K230" s="178" t="s">
        <v>8781</v>
      </c>
    </row>
    <row r="231" spans="1:11" x14ac:dyDescent="0.25">
      <c r="A231" s="178" t="s">
        <v>8782</v>
      </c>
      <c r="B231" s="212" t="s">
        <v>8783</v>
      </c>
      <c r="C231" s="201" t="s">
        <v>277</v>
      </c>
      <c r="D231" s="217"/>
      <c r="E231" s="214">
        <v>4130</v>
      </c>
      <c r="F231" s="215"/>
      <c r="G231" s="178" t="s">
        <v>8035</v>
      </c>
      <c r="H231" s="178" t="s">
        <v>769</v>
      </c>
      <c r="I231" s="216" t="s">
        <v>3864</v>
      </c>
      <c r="J231" s="178" t="s">
        <v>8784</v>
      </c>
    </row>
    <row r="232" spans="1:11" x14ac:dyDescent="0.25">
      <c r="A232" s="178" t="s">
        <v>8785</v>
      </c>
      <c r="B232" s="212" t="s">
        <v>8786</v>
      </c>
      <c r="C232" s="201" t="s">
        <v>7364</v>
      </c>
      <c r="D232" s="219"/>
      <c r="E232" s="214">
        <v>190</v>
      </c>
      <c r="F232" s="215"/>
      <c r="G232" s="178" t="s">
        <v>8035</v>
      </c>
      <c r="H232" s="178" t="s">
        <v>769</v>
      </c>
      <c r="I232" s="216" t="s">
        <v>3864</v>
      </c>
      <c r="J232" s="178" t="s">
        <v>8787</v>
      </c>
    </row>
    <row r="233" spans="1:11" x14ac:dyDescent="0.25">
      <c r="A233" s="178" t="s">
        <v>8788</v>
      </c>
      <c r="B233" s="212" t="s">
        <v>8789</v>
      </c>
      <c r="C233" s="201" t="s">
        <v>745</v>
      </c>
      <c r="D233" s="217"/>
      <c r="E233" s="214">
        <v>88</v>
      </c>
      <c r="F233" s="215"/>
      <c r="G233" s="178" t="s">
        <v>8029</v>
      </c>
      <c r="H233" s="178" t="s">
        <v>769</v>
      </c>
      <c r="I233" s="216" t="s">
        <v>5746</v>
      </c>
      <c r="J233" s="178" t="s">
        <v>8790</v>
      </c>
    </row>
    <row r="234" spans="1:11" x14ac:dyDescent="0.25">
      <c r="A234" s="178" t="s">
        <v>8791</v>
      </c>
      <c r="B234" s="212" t="s">
        <v>8792</v>
      </c>
      <c r="C234" s="201" t="s">
        <v>745</v>
      </c>
      <c r="D234" s="219"/>
      <c r="E234" s="214">
        <v>467.2</v>
      </c>
      <c r="F234" s="215"/>
      <c r="G234" s="178" t="s">
        <v>8029</v>
      </c>
      <c r="H234" s="178" t="s">
        <v>769</v>
      </c>
      <c r="I234" s="216" t="s">
        <v>5746</v>
      </c>
      <c r="J234" s="178" t="s">
        <v>8793</v>
      </c>
    </row>
    <row r="235" spans="1:11" x14ac:dyDescent="0.25">
      <c r="A235" s="178" t="s">
        <v>8794</v>
      </c>
      <c r="B235" s="212" t="s">
        <v>8795</v>
      </c>
      <c r="C235" s="201" t="s">
        <v>5238</v>
      </c>
      <c r="D235" s="217"/>
      <c r="E235" s="214">
        <v>139</v>
      </c>
      <c r="F235" s="215"/>
      <c r="G235" s="178" t="s">
        <v>8035</v>
      </c>
      <c r="H235" s="178" t="s">
        <v>769</v>
      </c>
      <c r="I235" s="216" t="s">
        <v>5746</v>
      </c>
      <c r="J235" s="178" t="s">
        <v>8796</v>
      </c>
    </row>
    <row r="236" spans="1:11" x14ac:dyDescent="0.25">
      <c r="A236" s="178" t="s">
        <v>8797</v>
      </c>
      <c r="B236" s="212" t="s">
        <v>8798</v>
      </c>
      <c r="C236" s="201" t="s">
        <v>8799</v>
      </c>
      <c r="D236" s="219"/>
      <c r="E236" s="214">
        <v>1200</v>
      </c>
      <c r="F236" s="215"/>
      <c r="G236" s="178" t="s">
        <v>8029</v>
      </c>
      <c r="H236" s="178" t="s">
        <v>769</v>
      </c>
      <c r="I236" s="216" t="s">
        <v>5746</v>
      </c>
      <c r="J236" s="178" t="s">
        <v>8800</v>
      </c>
    </row>
    <row r="237" spans="1:11" x14ac:dyDescent="0.25">
      <c r="A237" s="178" t="s">
        <v>8801</v>
      </c>
      <c r="B237" s="212" t="s">
        <v>8802</v>
      </c>
      <c r="C237" s="201" t="s">
        <v>165</v>
      </c>
      <c r="D237" s="213"/>
      <c r="E237" s="214">
        <v>7000</v>
      </c>
      <c r="F237" s="215"/>
      <c r="G237" s="178" t="s">
        <v>8029</v>
      </c>
      <c r="H237" s="178" t="s">
        <v>769</v>
      </c>
      <c r="I237" s="216" t="s">
        <v>5746</v>
      </c>
      <c r="J237" s="178" t="s">
        <v>8803</v>
      </c>
    </row>
    <row r="238" spans="1:11" hidden="1" x14ac:dyDescent="0.25">
      <c r="A238" s="178" t="s">
        <v>8804</v>
      </c>
      <c r="B238" s="212" t="s">
        <v>8805</v>
      </c>
      <c r="C238" s="201" t="s">
        <v>7893</v>
      </c>
      <c r="D238" s="213"/>
      <c r="E238" s="214">
        <v>39900</v>
      </c>
      <c r="F238" s="215"/>
      <c r="G238" s="178" t="s">
        <v>8029</v>
      </c>
      <c r="H238" s="178" t="s">
        <v>8806</v>
      </c>
      <c r="I238" s="216" t="s">
        <v>5746</v>
      </c>
      <c r="J238" s="178" t="s">
        <v>8807</v>
      </c>
    </row>
    <row r="239" spans="1:11" x14ac:dyDescent="0.25">
      <c r="A239" s="178" t="s">
        <v>8808</v>
      </c>
      <c r="B239" s="212" t="s">
        <v>8809</v>
      </c>
      <c r="C239" s="201" t="s">
        <v>8810</v>
      </c>
      <c r="D239" s="213"/>
      <c r="E239" s="214">
        <v>1762.03</v>
      </c>
      <c r="F239" s="215"/>
      <c r="G239" s="178" t="s">
        <v>8029</v>
      </c>
      <c r="H239" s="178" t="s">
        <v>769</v>
      </c>
      <c r="I239" s="216" t="s">
        <v>5746</v>
      </c>
      <c r="J239" s="178" t="s">
        <v>8811</v>
      </c>
    </row>
    <row r="240" spans="1:11" hidden="1" x14ac:dyDescent="0.25">
      <c r="A240" s="178" t="s">
        <v>8812</v>
      </c>
      <c r="B240" s="212" t="s">
        <v>8813</v>
      </c>
      <c r="C240" s="201" t="s">
        <v>2620</v>
      </c>
      <c r="D240" s="219"/>
      <c r="E240" s="214">
        <v>1800</v>
      </c>
      <c r="F240" s="215"/>
      <c r="G240" s="178" t="s">
        <v>8029</v>
      </c>
      <c r="H240" s="178" t="s">
        <v>8814</v>
      </c>
      <c r="I240" s="216" t="s">
        <v>5746</v>
      </c>
      <c r="J240" s="178" t="s">
        <v>8815</v>
      </c>
    </row>
    <row r="241" spans="1:11" x14ac:dyDescent="0.25">
      <c r="A241" s="178" t="s">
        <v>8816</v>
      </c>
      <c r="B241" s="212" t="s">
        <v>8817</v>
      </c>
      <c r="C241" s="201" t="s">
        <v>4321</v>
      </c>
      <c r="D241" s="213"/>
      <c r="E241" s="214">
        <v>5550</v>
      </c>
      <c r="F241" s="215"/>
      <c r="G241" s="178" t="s">
        <v>8029</v>
      </c>
      <c r="H241" s="178" t="s">
        <v>769</v>
      </c>
      <c r="I241" s="216" t="s">
        <v>7552</v>
      </c>
      <c r="J241" s="178" t="s">
        <v>8818</v>
      </c>
    </row>
    <row r="242" spans="1:11" x14ac:dyDescent="0.25">
      <c r="A242" s="178" t="s">
        <v>8819</v>
      </c>
      <c r="B242" s="212" t="s">
        <v>8820</v>
      </c>
      <c r="C242" s="201" t="s">
        <v>3121</v>
      </c>
      <c r="D242" s="219"/>
      <c r="E242" s="214">
        <v>1500</v>
      </c>
      <c r="F242" s="215"/>
      <c r="G242" s="178" t="s">
        <v>8029</v>
      </c>
      <c r="H242" s="178" t="s">
        <v>769</v>
      </c>
      <c r="I242" s="216" t="s">
        <v>7552</v>
      </c>
      <c r="J242" s="178" t="s">
        <v>8821</v>
      </c>
    </row>
    <row r="243" spans="1:11" hidden="1" x14ac:dyDescent="0.25">
      <c r="A243" s="178" t="s">
        <v>8822</v>
      </c>
      <c r="B243" s="212" t="s">
        <v>8823</v>
      </c>
      <c r="C243" s="201" t="s">
        <v>8824</v>
      </c>
      <c r="D243" s="213"/>
      <c r="E243" s="214">
        <v>11250</v>
      </c>
      <c r="F243" s="215"/>
      <c r="G243" s="178" t="s">
        <v>8029</v>
      </c>
      <c r="H243" s="178" t="s">
        <v>8825</v>
      </c>
      <c r="I243" s="216" t="s">
        <v>7552</v>
      </c>
      <c r="J243" s="178" t="s">
        <v>3878</v>
      </c>
    </row>
    <row r="244" spans="1:11" x14ac:dyDescent="0.25">
      <c r="A244" s="178" t="s">
        <v>8826</v>
      </c>
      <c r="B244" s="212" t="s">
        <v>8827</v>
      </c>
      <c r="C244" s="201" t="s">
        <v>7894</v>
      </c>
      <c r="D244" s="219"/>
      <c r="E244" s="214">
        <v>5000</v>
      </c>
      <c r="F244" s="215"/>
      <c r="G244" s="178" t="s">
        <v>8029</v>
      </c>
      <c r="H244" s="178" t="s">
        <v>769</v>
      </c>
      <c r="I244" s="216" t="s">
        <v>3868</v>
      </c>
      <c r="J244" s="178" t="s">
        <v>8828</v>
      </c>
    </row>
    <row r="245" spans="1:11" x14ac:dyDescent="0.25">
      <c r="A245" s="178" t="s">
        <v>8829</v>
      </c>
      <c r="B245" s="212" t="s">
        <v>8830</v>
      </c>
      <c r="C245" s="201" t="s">
        <v>3138</v>
      </c>
      <c r="D245" s="217"/>
      <c r="E245" s="214">
        <v>15300</v>
      </c>
      <c r="F245" s="215"/>
      <c r="G245" s="178" t="s">
        <v>8029</v>
      </c>
      <c r="H245" s="178" t="s">
        <v>769</v>
      </c>
      <c r="I245" s="216" t="s">
        <v>3868</v>
      </c>
      <c r="J245" s="178" t="s">
        <v>8831</v>
      </c>
    </row>
    <row r="246" spans="1:11" hidden="1" x14ac:dyDescent="0.25">
      <c r="A246" s="178" t="s">
        <v>8832</v>
      </c>
      <c r="B246" s="212" t="s">
        <v>8833</v>
      </c>
      <c r="C246" s="201" t="s">
        <v>4545</v>
      </c>
      <c r="D246" s="219"/>
      <c r="E246" s="214">
        <v>918</v>
      </c>
      <c r="F246" s="215"/>
      <c r="G246" s="178" t="s">
        <v>8035</v>
      </c>
      <c r="H246" s="178" t="s">
        <v>1254</v>
      </c>
      <c r="I246" s="216" t="s">
        <v>7553</v>
      </c>
      <c r="J246" s="178" t="s">
        <v>8834</v>
      </c>
      <c r="K246" s="178" t="s">
        <v>8835</v>
      </c>
    </row>
    <row r="247" spans="1:11" x14ac:dyDescent="0.25">
      <c r="A247" s="178" t="s">
        <v>8836</v>
      </c>
      <c r="B247" s="212" t="s">
        <v>8837</v>
      </c>
      <c r="C247" s="201" t="s">
        <v>8034</v>
      </c>
      <c r="D247" s="217"/>
      <c r="E247" s="214">
        <v>500</v>
      </c>
      <c r="F247" s="215"/>
      <c r="G247" s="178" t="s">
        <v>8035</v>
      </c>
      <c r="H247" s="178" t="s">
        <v>769</v>
      </c>
      <c r="I247" s="216" t="s">
        <v>7553</v>
      </c>
      <c r="J247" s="178" t="s">
        <v>8838</v>
      </c>
    </row>
    <row r="248" spans="1:11" x14ac:dyDescent="0.25">
      <c r="A248" s="178" t="s">
        <v>8839</v>
      </c>
      <c r="B248" s="212" t="s">
        <v>8840</v>
      </c>
      <c r="C248" s="201" t="s">
        <v>745</v>
      </c>
      <c r="D248" s="219"/>
      <c r="E248" s="214">
        <v>1659</v>
      </c>
      <c r="F248" s="215"/>
      <c r="G248" s="178" t="s">
        <v>8029</v>
      </c>
      <c r="H248" s="178" t="s">
        <v>769</v>
      </c>
      <c r="I248" s="216" t="s">
        <v>7553</v>
      </c>
      <c r="J248" s="178" t="s">
        <v>8841</v>
      </c>
    </row>
    <row r="249" spans="1:11" x14ac:dyDescent="0.25">
      <c r="A249" s="178" t="s">
        <v>8842</v>
      </c>
      <c r="B249" s="212" t="s">
        <v>8843</v>
      </c>
      <c r="C249" s="201" t="s">
        <v>745</v>
      </c>
      <c r="D249" s="217"/>
      <c r="E249" s="214">
        <v>3412</v>
      </c>
      <c r="F249" s="215"/>
      <c r="G249" s="178" t="s">
        <v>8029</v>
      </c>
      <c r="H249" s="178" t="s">
        <v>769</v>
      </c>
      <c r="I249" s="216" t="s">
        <v>7553</v>
      </c>
      <c r="J249" s="178" t="s">
        <v>8844</v>
      </c>
    </row>
    <row r="250" spans="1:11" hidden="1" x14ac:dyDescent="0.25">
      <c r="B250" s="212" t="s">
        <v>9865</v>
      </c>
      <c r="C250" s="201" t="s">
        <v>9867</v>
      </c>
      <c r="D250" s="219"/>
      <c r="E250" s="214">
        <v>222900</v>
      </c>
      <c r="F250" s="215"/>
      <c r="G250" s="178" t="s">
        <v>8035</v>
      </c>
      <c r="H250" s="178" t="s">
        <v>8101</v>
      </c>
      <c r="I250" s="216" t="s">
        <v>5671</v>
      </c>
      <c r="J250" s="178" t="s">
        <v>9866</v>
      </c>
    </row>
    <row r="251" spans="1:11" x14ac:dyDescent="0.25">
      <c r="A251" s="178" t="s">
        <v>8845</v>
      </c>
      <c r="B251" s="212" t="s">
        <v>8846</v>
      </c>
      <c r="C251" s="201" t="s">
        <v>8847</v>
      </c>
      <c r="D251" s="213"/>
      <c r="E251" s="214">
        <v>525</v>
      </c>
      <c r="F251" s="215"/>
      <c r="G251" s="178" t="s">
        <v>8035</v>
      </c>
      <c r="H251" s="178" t="s">
        <v>769</v>
      </c>
      <c r="I251" s="216" t="s">
        <v>3870</v>
      </c>
      <c r="J251" s="178" t="s">
        <v>8848</v>
      </c>
    </row>
    <row r="252" spans="1:11" x14ac:dyDescent="0.25">
      <c r="A252" s="178" t="s">
        <v>8849</v>
      </c>
      <c r="B252" s="212" t="s">
        <v>8850</v>
      </c>
      <c r="C252" s="201" t="s">
        <v>3138</v>
      </c>
      <c r="D252" s="219"/>
      <c r="E252" s="214">
        <v>1200</v>
      </c>
      <c r="F252" s="215"/>
      <c r="G252" s="178" t="s">
        <v>8029</v>
      </c>
      <c r="H252" s="178" t="s">
        <v>769</v>
      </c>
      <c r="I252" s="216" t="s">
        <v>3870</v>
      </c>
      <c r="J252" s="178" t="s">
        <v>8851</v>
      </c>
    </row>
    <row r="253" spans="1:11" x14ac:dyDescent="0.25">
      <c r="A253" s="178" t="s">
        <v>8852</v>
      </c>
      <c r="B253" s="212" t="s">
        <v>8853</v>
      </c>
      <c r="C253" s="201" t="s">
        <v>8300</v>
      </c>
      <c r="D253" s="213"/>
      <c r="E253" s="214">
        <v>150</v>
      </c>
      <c r="F253" s="215"/>
      <c r="G253" s="178" t="s">
        <v>8035</v>
      </c>
      <c r="H253" s="178" t="s">
        <v>769</v>
      </c>
      <c r="I253" s="216" t="s">
        <v>3870</v>
      </c>
      <c r="J253" s="178" t="s">
        <v>8854</v>
      </c>
    </row>
    <row r="254" spans="1:11" x14ac:dyDescent="0.25">
      <c r="A254" s="178" t="s">
        <v>8855</v>
      </c>
      <c r="B254" s="212" t="s">
        <v>8856</v>
      </c>
      <c r="C254" s="201" t="s">
        <v>5485</v>
      </c>
      <c r="D254" s="219"/>
      <c r="E254" s="229">
        <f>515+674.21</f>
        <v>1189.21</v>
      </c>
      <c r="F254" s="215"/>
      <c r="G254" s="178" t="s">
        <v>8029</v>
      </c>
      <c r="H254" s="178" t="s">
        <v>769</v>
      </c>
      <c r="I254" s="216" t="s">
        <v>5789</v>
      </c>
      <c r="J254" s="178" t="s">
        <v>8857</v>
      </c>
    </row>
    <row r="255" spans="1:11" x14ac:dyDescent="0.25">
      <c r="A255" s="178" t="s">
        <v>8858</v>
      </c>
      <c r="B255" s="212" t="s">
        <v>8859</v>
      </c>
      <c r="C255" s="201" t="s">
        <v>267</v>
      </c>
      <c r="D255" s="213"/>
      <c r="E255" s="214">
        <v>1650</v>
      </c>
      <c r="F255" s="215"/>
      <c r="G255" s="178" t="s">
        <v>8029</v>
      </c>
      <c r="H255" s="178" t="s">
        <v>769</v>
      </c>
      <c r="I255" s="216" t="s">
        <v>5789</v>
      </c>
      <c r="J255" s="178" t="s">
        <v>8860</v>
      </c>
    </row>
    <row r="256" spans="1:11" x14ac:dyDescent="0.25">
      <c r="A256" s="178" t="s">
        <v>8861</v>
      </c>
      <c r="B256" s="212" t="s">
        <v>8862</v>
      </c>
      <c r="C256" s="201" t="s">
        <v>7386</v>
      </c>
      <c r="D256" s="219"/>
      <c r="E256" s="229">
        <v>3760</v>
      </c>
      <c r="F256" s="215"/>
      <c r="G256" s="178" t="s">
        <v>8029</v>
      </c>
      <c r="H256" s="178" t="s">
        <v>769</v>
      </c>
      <c r="I256" s="216" t="s">
        <v>7554</v>
      </c>
      <c r="J256" s="178" t="s">
        <v>8863</v>
      </c>
    </row>
    <row r="257" spans="1:12" x14ac:dyDescent="0.25">
      <c r="A257" s="178" t="s">
        <v>8864</v>
      </c>
      <c r="B257" s="212" t="s">
        <v>8865</v>
      </c>
      <c r="C257" s="201" t="s">
        <v>8866</v>
      </c>
      <c r="D257" s="213"/>
      <c r="E257" s="214">
        <v>7437.2</v>
      </c>
      <c r="F257" s="215"/>
      <c r="G257" s="178" t="s">
        <v>8029</v>
      </c>
      <c r="H257" s="178" t="s">
        <v>769</v>
      </c>
      <c r="I257" s="216" t="s">
        <v>7554</v>
      </c>
      <c r="J257" s="178" t="s">
        <v>8867</v>
      </c>
    </row>
    <row r="258" spans="1:12" x14ac:dyDescent="0.25">
      <c r="A258" s="178" t="s">
        <v>8868</v>
      </c>
      <c r="B258" s="212" t="s">
        <v>8869</v>
      </c>
      <c r="C258" s="201" t="s">
        <v>744</v>
      </c>
      <c r="D258" s="219"/>
      <c r="E258" s="229">
        <v>13000</v>
      </c>
      <c r="F258" s="215"/>
      <c r="G258" s="178" t="s">
        <v>8029</v>
      </c>
      <c r="H258" s="178" t="s">
        <v>769</v>
      </c>
      <c r="I258" s="216" t="s">
        <v>7554</v>
      </c>
      <c r="J258" s="178" t="s">
        <v>8870</v>
      </c>
    </row>
    <row r="259" spans="1:12" hidden="1" x14ac:dyDescent="0.25">
      <c r="A259" s="178" t="s">
        <v>8871</v>
      </c>
      <c r="B259" s="212" t="s">
        <v>8872</v>
      </c>
      <c r="C259" s="201" t="s">
        <v>5784</v>
      </c>
      <c r="D259" s="213"/>
      <c r="E259" s="214">
        <v>28330</v>
      </c>
      <c r="F259" s="215"/>
      <c r="G259" s="178" t="s">
        <v>8029</v>
      </c>
      <c r="H259" s="178" t="s">
        <v>9871</v>
      </c>
      <c r="I259" s="216" t="s">
        <v>7554</v>
      </c>
      <c r="J259" s="178" t="s">
        <v>8873</v>
      </c>
      <c r="L259" s="178" t="s">
        <v>8874</v>
      </c>
    </row>
    <row r="260" spans="1:12" x14ac:dyDescent="0.25">
      <c r="A260" s="178" t="s">
        <v>8875</v>
      </c>
      <c r="B260" s="212" t="s">
        <v>8876</v>
      </c>
      <c r="C260" s="201" t="s">
        <v>7173</v>
      </c>
      <c r="D260" s="217"/>
      <c r="E260" s="214">
        <v>130000</v>
      </c>
      <c r="F260" s="215"/>
      <c r="G260" s="178" t="s">
        <v>8029</v>
      </c>
      <c r="H260" s="178" t="s">
        <v>8877</v>
      </c>
      <c r="I260" s="216" t="s">
        <v>7554</v>
      </c>
      <c r="J260" s="178" t="s">
        <v>8878</v>
      </c>
    </row>
    <row r="261" spans="1:12" x14ac:dyDescent="0.25">
      <c r="A261" s="178" t="s">
        <v>8879</v>
      </c>
      <c r="B261" s="212" t="s">
        <v>8880</v>
      </c>
      <c r="C261" s="201" t="s">
        <v>8881</v>
      </c>
      <c r="D261" s="213"/>
      <c r="E261" s="214">
        <f>(1800*15)+1200</f>
        <v>28200</v>
      </c>
      <c r="F261" s="215"/>
      <c r="G261" s="178" t="s">
        <v>8035</v>
      </c>
      <c r="H261" s="178" t="s">
        <v>769</v>
      </c>
      <c r="I261" s="216" t="s">
        <v>8882</v>
      </c>
      <c r="J261" s="178" t="s">
        <v>8883</v>
      </c>
    </row>
    <row r="262" spans="1:12" x14ac:dyDescent="0.25">
      <c r="A262" s="178" t="s">
        <v>8884</v>
      </c>
      <c r="B262" s="212" t="s">
        <v>8885</v>
      </c>
      <c r="C262" s="201" t="s">
        <v>3931</v>
      </c>
      <c r="D262" s="217"/>
      <c r="E262" s="214">
        <f>(4990*2)+550</f>
        <v>10530</v>
      </c>
      <c r="F262" s="215"/>
      <c r="G262" s="178" t="s">
        <v>8035</v>
      </c>
      <c r="H262" s="178" t="s">
        <v>769</v>
      </c>
      <c r="I262" s="216" t="s">
        <v>8882</v>
      </c>
      <c r="J262" s="178" t="s">
        <v>8886</v>
      </c>
      <c r="L262" s="230"/>
    </row>
    <row r="263" spans="1:12" x14ac:dyDescent="0.25">
      <c r="A263" s="178" t="s">
        <v>8887</v>
      </c>
      <c r="B263" s="212" t="s">
        <v>8888</v>
      </c>
      <c r="C263" s="201" t="s">
        <v>3138</v>
      </c>
      <c r="D263" s="231"/>
      <c r="E263" s="214">
        <v>850</v>
      </c>
      <c r="F263" s="215"/>
      <c r="G263" s="178" t="s">
        <v>8029</v>
      </c>
      <c r="H263" s="178" t="s">
        <v>769</v>
      </c>
      <c r="I263" s="216" t="s">
        <v>8882</v>
      </c>
      <c r="J263" s="178" t="s">
        <v>8889</v>
      </c>
      <c r="K263" s="233"/>
    </row>
    <row r="264" spans="1:12" x14ac:dyDescent="0.25">
      <c r="A264" s="178" t="s">
        <v>8890</v>
      </c>
      <c r="B264" s="212" t="s">
        <v>8891</v>
      </c>
      <c r="C264" s="201" t="s">
        <v>732</v>
      </c>
      <c r="D264" s="201"/>
      <c r="E264" s="214">
        <v>93.33</v>
      </c>
      <c r="F264" s="215"/>
      <c r="G264" s="178" t="s">
        <v>8029</v>
      </c>
      <c r="H264" s="178" t="s">
        <v>769</v>
      </c>
      <c r="I264" s="216" t="s">
        <v>8882</v>
      </c>
      <c r="J264" s="178" t="s">
        <v>8892</v>
      </c>
    </row>
    <row r="265" spans="1:12" x14ac:dyDescent="0.25">
      <c r="A265" s="178" t="s">
        <v>8893</v>
      </c>
      <c r="B265" s="212" t="s">
        <v>8894</v>
      </c>
      <c r="C265" s="201" t="s">
        <v>740</v>
      </c>
      <c r="D265" s="217"/>
      <c r="E265" s="214">
        <v>255</v>
      </c>
      <c r="F265" s="215"/>
      <c r="G265" s="178" t="s">
        <v>8035</v>
      </c>
      <c r="H265" s="178" t="s">
        <v>769</v>
      </c>
      <c r="I265" s="216" t="s">
        <v>3941</v>
      </c>
      <c r="J265" s="178" t="s">
        <v>8895</v>
      </c>
      <c r="L265" s="230"/>
    </row>
    <row r="266" spans="1:12" x14ac:dyDescent="0.25">
      <c r="A266" s="178" t="s">
        <v>8896</v>
      </c>
      <c r="B266" s="212" t="s">
        <v>8897</v>
      </c>
      <c r="C266" s="201" t="s">
        <v>1645</v>
      </c>
      <c r="D266" s="213"/>
      <c r="E266" s="214">
        <v>2364.46</v>
      </c>
      <c r="F266" s="234"/>
      <c r="G266" s="178" t="s">
        <v>8029</v>
      </c>
      <c r="H266" s="178" t="s">
        <v>769</v>
      </c>
      <c r="I266" s="216" t="s">
        <v>3941</v>
      </c>
      <c r="J266" s="178" t="s">
        <v>8898</v>
      </c>
    </row>
    <row r="267" spans="1:12" x14ac:dyDescent="0.25">
      <c r="A267" s="178" t="s">
        <v>8899</v>
      </c>
      <c r="B267" s="212" t="s">
        <v>8900</v>
      </c>
      <c r="C267" s="201" t="s">
        <v>8901</v>
      </c>
      <c r="D267" s="213"/>
      <c r="E267" s="214">
        <v>19040</v>
      </c>
      <c r="F267" s="234"/>
      <c r="G267" s="178" t="s">
        <v>8035</v>
      </c>
      <c r="H267" s="178" t="s">
        <v>769</v>
      </c>
      <c r="I267" s="216" t="s">
        <v>7555</v>
      </c>
      <c r="J267" s="178" t="s">
        <v>8902</v>
      </c>
    </row>
    <row r="268" spans="1:12" x14ac:dyDescent="0.25">
      <c r="A268" s="178" t="s">
        <v>8903</v>
      </c>
      <c r="B268" s="212" t="s">
        <v>8904</v>
      </c>
      <c r="C268" s="201" t="s">
        <v>2000</v>
      </c>
      <c r="D268" s="213"/>
      <c r="E268" s="214">
        <v>920</v>
      </c>
      <c r="F268" s="215"/>
      <c r="G268" s="178" t="s">
        <v>8029</v>
      </c>
      <c r="H268" s="178" t="s">
        <v>769</v>
      </c>
      <c r="I268" s="216" t="s">
        <v>4928</v>
      </c>
      <c r="J268" s="178" t="s">
        <v>8905</v>
      </c>
      <c r="K268" s="233"/>
    </row>
    <row r="269" spans="1:12" x14ac:dyDescent="0.25">
      <c r="A269" s="178" t="s">
        <v>8906</v>
      </c>
      <c r="B269" s="212" t="s">
        <v>8907</v>
      </c>
      <c r="C269" s="201" t="s">
        <v>3533</v>
      </c>
      <c r="D269" s="231"/>
      <c r="E269" s="214">
        <v>166.39</v>
      </c>
      <c r="F269" s="215"/>
      <c r="G269" s="178" t="s">
        <v>8029</v>
      </c>
      <c r="H269" s="178" t="s">
        <v>769</v>
      </c>
      <c r="I269" s="216" t="s">
        <v>4928</v>
      </c>
      <c r="J269" s="178" t="s">
        <v>8908</v>
      </c>
    </row>
    <row r="270" spans="1:12" x14ac:dyDescent="0.25">
      <c r="A270" s="178" t="s">
        <v>8909</v>
      </c>
      <c r="B270" s="212" t="s">
        <v>8910</v>
      </c>
      <c r="C270" s="201" t="s">
        <v>755</v>
      </c>
      <c r="D270" s="217"/>
      <c r="E270" s="214">
        <v>900</v>
      </c>
      <c r="F270" s="234"/>
      <c r="G270" s="178" t="s">
        <v>8029</v>
      </c>
      <c r="H270" s="178" t="s">
        <v>769</v>
      </c>
      <c r="I270" s="216" t="s">
        <v>4928</v>
      </c>
      <c r="J270" s="178" t="s">
        <v>8911</v>
      </c>
    </row>
    <row r="271" spans="1:12" hidden="1" x14ac:dyDescent="0.25">
      <c r="A271" s="178" t="s">
        <v>8912</v>
      </c>
      <c r="B271" s="212" t="s">
        <v>8913</v>
      </c>
      <c r="C271" s="201" t="s">
        <v>8914</v>
      </c>
      <c r="D271" s="231"/>
      <c r="E271" s="214">
        <v>39000</v>
      </c>
      <c r="F271" s="215"/>
      <c r="G271" s="178" t="s">
        <v>8029</v>
      </c>
      <c r="H271" s="178" t="s">
        <v>5722</v>
      </c>
      <c r="I271" s="216" t="s">
        <v>4928</v>
      </c>
      <c r="J271" s="178" t="s">
        <v>8915</v>
      </c>
      <c r="K271" s="178" t="s">
        <v>8916</v>
      </c>
    </row>
    <row r="272" spans="1:12" x14ac:dyDescent="0.25">
      <c r="A272" s="178" t="s">
        <v>8917</v>
      </c>
      <c r="B272" s="212" t="s">
        <v>8918</v>
      </c>
      <c r="C272" s="201" t="s">
        <v>295</v>
      </c>
      <c r="D272" s="217"/>
      <c r="E272" s="214">
        <f>15000+670</f>
        <v>15670</v>
      </c>
      <c r="F272" s="215"/>
      <c r="G272" s="178" t="s">
        <v>8029</v>
      </c>
      <c r="H272" s="178" t="s">
        <v>769</v>
      </c>
      <c r="I272" s="216" t="s">
        <v>3943</v>
      </c>
      <c r="J272" s="178" t="s">
        <v>8919</v>
      </c>
      <c r="L272" s="230"/>
    </row>
    <row r="273" spans="1:26" ht="15" customHeight="1" x14ac:dyDescent="0.25">
      <c r="A273" s="178" t="s">
        <v>8920</v>
      </c>
      <c r="B273" s="212" t="s">
        <v>8921</v>
      </c>
      <c r="C273" s="201" t="s">
        <v>4551</v>
      </c>
      <c r="D273" s="213"/>
      <c r="E273" s="214">
        <v>1400</v>
      </c>
      <c r="F273" s="234"/>
      <c r="G273" s="178" t="s">
        <v>8029</v>
      </c>
      <c r="H273" s="178" t="s">
        <v>769</v>
      </c>
      <c r="I273" s="216" t="s">
        <v>3943</v>
      </c>
      <c r="J273" s="178" t="s">
        <v>8922</v>
      </c>
    </row>
    <row r="274" spans="1:26" x14ac:dyDescent="0.25">
      <c r="A274" s="178" t="s">
        <v>8923</v>
      </c>
      <c r="B274" s="212" t="s">
        <v>8924</v>
      </c>
      <c r="C274" s="201" t="s">
        <v>1517</v>
      </c>
      <c r="D274" s="213"/>
      <c r="E274" s="214">
        <v>5000</v>
      </c>
      <c r="F274" s="234"/>
      <c r="G274" s="178" t="s">
        <v>8029</v>
      </c>
      <c r="H274" s="178" t="s">
        <v>769</v>
      </c>
      <c r="I274" s="216" t="s">
        <v>3943</v>
      </c>
      <c r="J274" s="178" t="s">
        <v>8925</v>
      </c>
    </row>
    <row r="275" spans="1:26" x14ac:dyDescent="0.25">
      <c r="A275" s="178" t="s">
        <v>8926</v>
      </c>
      <c r="B275" s="212" t="s">
        <v>8927</v>
      </c>
      <c r="C275" s="201" t="s">
        <v>8928</v>
      </c>
      <c r="D275" s="213"/>
      <c r="E275" s="214">
        <v>100</v>
      </c>
      <c r="F275" s="234"/>
      <c r="G275" s="178" t="s">
        <v>8035</v>
      </c>
      <c r="H275" s="178" t="s">
        <v>769</v>
      </c>
      <c r="I275" s="216" t="s">
        <v>3943</v>
      </c>
      <c r="J275" s="178" t="s">
        <v>8929</v>
      </c>
      <c r="K275" s="233"/>
    </row>
    <row r="276" spans="1:26" x14ac:dyDescent="0.25">
      <c r="A276" s="178" t="s">
        <v>8930</v>
      </c>
      <c r="B276" s="212" t="s">
        <v>8931</v>
      </c>
      <c r="C276" s="201" t="s">
        <v>5784</v>
      </c>
      <c r="D276" s="231"/>
      <c r="E276" s="214">
        <v>14336</v>
      </c>
      <c r="F276" s="215"/>
      <c r="G276" s="178" t="s">
        <v>8029</v>
      </c>
      <c r="H276" s="178" t="s">
        <v>769</v>
      </c>
      <c r="I276" s="216" t="s">
        <v>3943</v>
      </c>
      <c r="J276" s="178" t="s">
        <v>8932</v>
      </c>
    </row>
    <row r="277" spans="1:26" hidden="1" x14ac:dyDescent="0.25">
      <c r="A277" s="178" t="s">
        <v>8933</v>
      </c>
      <c r="B277" s="212" t="s">
        <v>8934</v>
      </c>
      <c r="C277" s="201" t="s">
        <v>4159</v>
      </c>
      <c r="D277" s="217"/>
      <c r="E277" s="214">
        <v>876</v>
      </c>
      <c r="F277" s="234"/>
      <c r="G277" s="178" t="s">
        <v>8035</v>
      </c>
      <c r="H277" s="178" t="s">
        <v>1254</v>
      </c>
      <c r="I277" s="216" t="s">
        <v>4929</v>
      </c>
      <c r="J277" s="178" t="s">
        <v>8935</v>
      </c>
      <c r="K277" s="178" t="s">
        <v>8936</v>
      </c>
    </row>
    <row r="278" spans="1:26" x14ac:dyDescent="0.25">
      <c r="A278" s="178" t="s">
        <v>8937</v>
      </c>
      <c r="B278" s="212" t="s">
        <v>8938</v>
      </c>
      <c r="C278" s="201" t="s">
        <v>5238</v>
      </c>
      <c r="D278" s="231"/>
      <c r="E278" s="214">
        <v>1350</v>
      </c>
      <c r="F278" s="215"/>
      <c r="G278" s="178" t="s">
        <v>8035</v>
      </c>
      <c r="H278" s="178" t="s">
        <v>769</v>
      </c>
      <c r="I278" s="216" t="s">
        <v>7556</v>
      </c>
      <c r="J278" s="178" t="s">
        <v>8939</v>
      </c>
    </row>
    <row r="279" spans="1:26" x14ac:dyDescent="0.25">
      <c r="A279" s="178" t="s">
        <v>8940</v>
      </c>
      <c r="B279" s="212" t="s">
        <v>8941</v>
      </c>
      <c r="C279" s="201" t="s">
        <v>745</v>
      </c>
      <c r="D279" s="217"/>
      <c r="E279" s="214">
        <v>6401</v>
      </c>
      <c r="F279" s="234"/>
      <c r="G279" s="178" t="s">
        <v>8029</v>
      </c>
      <c r="H279" s="178" t="s">
        <v>769</v>
      </c>
      <c r="I279" s="216" t="s">
        <v>7556</v>
      </c>
      <c r="J279" s="178" t="s">
        <v>8942</v>
      </c>
    </row>
    <row r="280" spans="1:26" x14ac:dyDescent="0.25">
      <c r="A280" s="178" t="s">
        <v>8943</v>
      </c>
      <c r="B280" s="212" t="s">
        <v>8944</v>
      </c>
      <c r="C280" s="201" t="s">
        <v>277</v>
      </c>
      <c r="D280" s="231"/>
      <c r="E280" s="214">
        <v>240</v>
      </c>
      <c r="F280" s="215"/>
      <c r="G280" s="178" t="s">
        <v>8035</v>
      </c>
      <c r="H280" s="178" t="s">
        <v>769</v>
      </c>
      <c r="I280" s="216" t="s">
        <v>3946</v>
      </c>
      <c r="J280" s="178" t="s">
        <v>8945</v>
      </c>
    </row>
    <row r="281" spans="1:26" x14ac:dyDescent="0.25">
      <c r="A281" s="178" t="s">
        <v>8946</v>
      </c>
      <c r="B281" s="212" t="s">
        <v>8947</v>
      </c>
      <c r="C281" s="201" t="s">
        <v>3539</v>
      </c>
      <c r="D281" s="217"/>
      <c r="E281" s="214">
        <v>2870</v>
      </c>
      <c r="F281" s="234"/>
      <c r="G281" s="178" t="s">
        <v>8035</v>
      </c>
      <c r="H281" s="178" t="s">
        <v>769</v>
      </c>
      <c r="I281" s="216" t="s">
        <v>3946</v>
      </c>
      <c r="J281" s="178" t="s">
        <v>8948</v>
      </c>
    </row>
    <row r="282" spans="1:26" x14ac:dyDescent="0.25">
      <c r="A282" s="178" t="s">
        <v>8949</v>
      </c>
      <c r="B282" s="212" t="s">
        <v>8950</v>
      </c>
      <c r="C282" s="201" t="s">
        <v>8951</v>
      </c>
      <c r="D282" s="213"/>
      <c r="E282" s="214">
        <v>15390</v>
      </c>
      <c r="F282" s="234"/>
      <c r="G282" s="178" t="s">
        <v>8029</v>
      </c>
      <c r="H282" s="178" t="s">
        <v>769</v>
      </c>
      <c r="I282" s="216" t="s">
        <v>3946</v>
      </c>
      <c r="J282" s="178" t="s">
        <v>8952</v>
      </c>
    </row>
    <row r="283" spans="1:26" x14ac:dyDescent="0.25">
      <c r="A283" s="178" t="s">
        <v>8953</v>
      </c>
      <c r="B283" s="212" t="s">
        <v>8954</v>
      </c>
      <c r="C283" s="201" t="s">
        <v>3138</v>
      </c>
      <c r="D283" s="217"/>
      <c r="E283" s="214">
        <v>2820</v>
      </c>
      <c r="F283" s="234"/>
      <c r="G283" s="178" t="s">
        <v>8029</v>
      </c>
      <c r="H283" s="178" t="s">
        <v>769</v>
      </c>
      <c r="I283" s="216" t="s">
        <v>8955</v>
      </c>
      <c r="J283" s="178" t="s">
        <v>8956</v>
      </c>
    </row>
    <row r="284" spans="1:26" x14ac:dyDescent="0.25">
      <c r="A284" s="178" t="s">
        <v>8957</v>
      </c>
      <c r="B284" s="212" t="s">
        <v>8958</v>
      </c>
      <c r="C284" s="201" t="s">
        <v>5657</v>
      </c>
      <c r="D284" s="213"/>
      <c r="E284" s="214">
        <v>5130</v>
      </c>
      <c r="F284" s="234"/>
      <c r="G284" s="178" t="s">
        <v>8029</v>
      </c>
      <c r="H284" s="178" t="s">
        <v>769</v>
      </c>
      <c r="I284" s="216" t="s">
        <v>8955</v>
      </c>
      <c r="J284" s="178" t="s">
        <v>8959</v>
      </c>
    </row>
    <row r="285" spans="1:26" x14ac:dyDescent="0.25">
      <c r="A285" s="178" t="s">
        <v>8960</v>
      </c>
      <c r="B285" s="212" t="s">
        <v>8961</v>
      </c>
      <c r="C285" s="201" t="s">
        <v>175</v>
      </c>
      <c r="D285" s="217"/>
      <c r="E285" s="214">
        <v>7380</v>
      </c>
      <c r="F285" s="234"/>
      <c r="G285" s="178" t="s">
        <v>8029</v>
      </c>
      <c r="H285" s="178" t="s">
        <v>769</v>
      </c>
      <c r="I285" s="216" t="s">
        <v>6321</v>
      </c>
      <c r="J285" s="178" t="s">
        <v>8962</v>
      </c>
    </row>
    <row r="286" spans="1:26" x14ac:dyDescent="0.25">
      <c r="A286" s="178" t="s">
        <v>8963</v>
      </c>
      <c r="B286" s="212" t="s">
        <v>8964</v>
      </c>
      <c r="C286" s="201" t="s">
        <v>1872</v>
      </c>
      <c r="D286" s="219"/>
      <c r="E286" s="214">
        <v>1350</v>
      </c>
      <c r="F286" s="215"/>
      <c r="G286" s="178" t="s">
        <v>8035</v>
      </c>
      <c r="H286" s="178" t="s">
        <v>769</v>
      </c>
      <c r="I286" s="216" t="s">
        <v>8965</v>
      </c>
      <c r="J286" s="178" t="s">
        <v>8966</v>
      </c>
      <c r="K286"/>
      <c r="L286"/>
      <c r="M286"/>
      <c r="N286"/>
      <c r="O286"/>
      <c r="P286"/>
      <c r="Q286"/>
      <c r="R286"/>
      <c r="S286"/>
      <c r="T286"/>
      <c r="U286"/>
      <c r="V286"/>
      <c r="W286"/>
      <c r="X286"/>
      <c r="Y286"/>
      <c r="Z286"/>
    </row>
    <row r="287" spans="1:26" x14ac:dyDescent="0.25">
      <c r="A287" s="178" t="s">
        <v>8967</v>
      </c>
      <c r="B287" s="212" t="s">
        <v>8968</v>
      </c>
      <c r="C287" s="201" t="s">
        <v>225</v>
      </c>
      <c r="D287" s="217"/>
      <c r="E287" s="229">
        <v>485</v>
      </c>
      <c r="F287" s="215"/>
      <c r="G287" s="178" t="s">
        <v>8029</v>
      </c>
      <c r="H287" s="178" t="s">
        <v>769</v>
      </c>
      <c r="I287" s="216" t="s">
        <v>7568</v>
      </c>
      <c r="J287" s="178" t="s">
        <v>8969</v>
      </c>
      <c r="K287"/>
      <c r="L287"/>
      <c r="M287"/>
      <c r="N287"/>
      <c r="O287"/>
      <c r="P287"/>
      <c r="Q287"/>
      <c r="R287"/>
      <c r="S287"/>
      <c r="T287"/>
      <c r="U287"/>
      <c r="V287"/>
      <c r="W287"/>
      <c r="X287"/>
      <c r="Y287"/>
      <c r="Z287"/>
    </row>
    <row r="288" spans="1:26" x14ac:dyDescent="0.25">
      <c r="A288" s="178" t="s">
        <v>8970</v>
      </c>
      <c r="B288" s="212" t="s">
        <v>8971</v>
      </c>
      <c r="C288" s="201" t="s">
        <v>741</v>
      </c>
      <c r="D288" s="219"/>
      <c r="E288" s="214">
        <v>470</v>
      </c>
      <c r="F288" s="215"/>
      <c r="G288" s="178" t="s">
        <v>8029</v>
      </c>
      <c r="H288" s="178" t="s">
        <v>769</v>
      </c>
      <c r="I288" s="216" t="s">
        <v>7559</v>
      </c>
      <c r="J288" s="178" t="s">
        <v>8972</v>
      </c>
      <c r="K288"/>
      <c r="L288"/>
      <c r="M288"/>
      <c r="N288"/>
      <c r="O288"/>
      <c r="P288"/>
      <c r="Q288"/>
      <c r="R288"/>
      <c r="S288"/>
      <c r="T288"/>
      <c r="U288"/>
      <c r="V288"/>
      <c r="W288"/>
      <c r="X288"/>
      <c r="Y288"/>
      <c r="Z288"/>
    </row>
    <row r="289" spans="1:26" hidden="1" x14ac:dyDescent="0.25">
      <c r="A289" s="178" t="s">
        <v>8973</v>
      </c>
      <c r="B289" s="212" t="s">
        <v>8974</v>
      </c>
      <c r="C289" s="201" t="s">
        <v>159</v>
      </c>
      <c r="D289" s="217"/>
      <c r="E289" s="229">
        <v>16000</v>
      </c>
      <c r="F289" s="215"/>
      <c r="G289" s="178" t="s">
        <v>8029</v>
      </c>
      <c r="H289" s="178" t="s">
        <v>1254</v>
      </c>
      <c r="I289" s="216" t="s">
        <v>7559</v>
      </c>
      <c r="J289" s="178" t="s">
        <v>8975</v>
      </c>
      <c r="K289"/>
      <c r="L289"/>
      <c r="M289"/>
      <c r="N289"/>
      <c r="O289"/>
      <c r="P289"/>
      <c r="Q289"/>
      <c r="R289"/>
      <c r="S289"/>
      <c r="T289"/>
      <c r="U289"/>
      <c r="V289"/>
      <c r="W289"/>
      <c r="X289"/>
      <c r="Y289"/>
      <c r="Z289"/>
    </row>
    <row r="290" spans="1:26" x14ac:dyDescent="0.25">
      <c r="A290" s="178" t="s">
        <v>8976</v>
      </c>
      <c r="B290" s="212" t="s">
        <v>8977</v>
      </c>
      <c r="C290" s="201" t="s">
        <v>7893</v>
      </c>
      <c r="D290" s="217"/>
      <c r="E290" s="214">
        <v>1250</v>
      </c>
      <c r="F290" s="215"/>
      <c r="G290" s="178" t="s">
        <v>8029</v>
      </c>
      <c r="H290" s="178" t="s">
        <v>769</v>
      </c>
      <c r="I290" s="216" t="s">
        <v>7559</v>
      </c>
      <c r="J290" s="178" t="s">
        <v>8978</v>
      </c>
      <c r="K290"/>
      <c r="L290"/>
      <c r="M290"/>
      <c r="N290"/>
      <c r="O290"/>
      <c r="P290"/>
      <c r="Q290"/>
      <c r="R290"/>
      <c r="S290"/>
      <c r="T290"/>
      <c r="U290"/>
      <c r="V290"/>
      <c r="W290"/>
      <c r="X290"/>
      <c r="Y290"/>
      <c r="Z290"/>
    </row>
    <row r="291" spans="1:26" x14ac:dyDescent="0.25">
      <c r="A291" s="178" t="s">
        <v>8979</v>
      </c>
      <c r="B291" s="212" t="s">
        <v>8980</v>
      </c>
      <c r="C291" s="235" t="s">
        <v>5774</v>
      </c>
      <c r="D291" s="217"/>
      <c r="E291" s="214">
        <f>2545+265</f>
        <v>2810</v>
      </c>
      <c r="F291" s="215"/>
      <c r="G291" s="178" t="s">
        <v>8029</v>
      </c>
      <c r="H291" s="178" t="s">
        <v>769</v>
      </c>
      <c r="I291" s="216" t="s">
        <v>7561</v>
      </c>
      <c r="J291" s="178" t="s">
        <v>7644</v>
      </c>
      <c r="K291"/>
      <c r="L291"/>
      <c r="M291"/>
      <c r="N291"/>
      <c r="O291"/>
      <c r="P291"/>
      <c r="Q291"/>
      <c r="R291"/>
      <c r="S291"/>
      <c r="T291"/>
      <c r="U291"/>
      <c r="V291"/>
      <c r="W291"/>
      <c r="X291"/>
      <c r="Y291"/>
      <c r="Z291"/>
    </row>
    <row r="292" spans="1:26" ht="15" customHeight="1" x14ac:dyDescent="0.25">
      <c r="A292" s="178" t="s">
        <v>8981</v>
      </c>
      <c r="B292" s="212" t="s">
        <v>8982</v>
      </c>
      <c r="C292" s="201" t="s">
        <v>8661</v>
      </c>
      <c r="D292" s="231"/>
      <c r="E292" s="214">
        <v>1550</v>
      </c>
      <c r="F292" s="215"/>
      <c r="G292" s="178" t="s">
        <v>8029</v>
      </c>
      <c r="H292" s="178" t="s">
        <v>769</v>
      </c>
      <c r="I292" s="216" t="s">
        <v>5856</v>
      </c>
      <c r="J292" s="178" t="s">
        <v>8983</v>
      </c>
      <c r="K292"/>
      <c r="L292"/>
      <c r="M292"/>
      <c r="N292"/>
      <c r="O292"/>
      <c r="P292"/>
      <c r="Q292"/>
      <c r="R292"/>
      <c r="S292"/>
      <c r="T292"/>
      <c r="U292"/>
      <c r="V292"/>
      <c r="W292"/>
      <c r="X292"/>
      <c r="Y292"/>
      <c r="Z292"/>
    </row>
    <row r="293" spans="1:26" x14ac:dyDescent="0.25">
      <c r="A293" s="178" t="s">
        <v>8984</v>
      </c>
      <c r="B293" s="212" t="s">
        <v>8985</v>
      </c>
      <c r="C293" s="201" t="s">
        <v>740</v>
      </c>
      <c r="D293" s="213"/>
      <c r="E293" s="214">
        <v>2465</v>
      </c>
      <c r="F293" s="215"/>
      <c r="G293" s="178" t="s">
        <v>8035</v>
      </c>
      <c r="H293" s="178" t="s">
        <v>769</v>
      </c>
      <c r="I293" s="216" t="s">
        <v>5856</v>
      </c>
      <c r="J293" s="178" t="s">
        <v>8986</v>
      </c>
      <c r="K293"/>
      <c r="L293"/>
      <c r="M293"/>
      <c r="N293"/>
      <c r="O293"/>
      <c r="P293"/>
      <c r="Q293"/>
      <c r="R293"/>
      <c r="S293"/>
      <c r="T293"/>
      <c r="U293"/>
      <c r="V293"/>
      <c r="W293"/>
      <c r="X293"/>
      <c r="Y293"/>
      <c r="Z293"/>
    </row>
    <row r="294" spans="1:26" hidden="1" x14ac:dyDescent="0.25">
      <c r="A294" s="178" t="s">
        <v>8987</v>
      </c>
      <c r="B294" s="212" t="s">
        <v>8988</v>
      </c>
      <c r="C294" s="201" t="s">
        <v>5784</v>
      </c>
      <c r="D294" s="219"/>
      <c r="E294" s="214">
        <v>38500</v>
      </c>
      <c r="F294" s="234"/>
      <c r="G294" s="178" t="s">
        <v>8029</v>
      </c>
      <c r="H294" s="178" t="s">
        <v>8101</v>
      </c>
      <c r="I294" s="216" t="s">
        <v>4016</v>
      </c>
      <c r="J294" s="178" t="s">
        <v>8989</v>
      </c>
      <c r="K294"/>
      <c r="L294"/>
      <c r="M294"/>
      <c r="N294"/>
      <c r="O294"/>
      <c r="P294"/>
      <c r="Q294"/>
      <c r="R294"/>
      <c r="S294"/>
      <c r="T294"/>
      <c r="U294"/>
      <c r="V294"/>
      <c r="W294"/>
      <c r="X294"/>
      <c r="Y294"/>
      <c r="Z294"/>
    </row>
    <row r="295" spans="1:26" hidden="1" x14ac:dyDescent="0.25">
      <c r="A295" s="178" t="s">
        <v>8990</v>
      </c>
      <c r="B295" s="212" t="s">
        <v>8991</v>
      </c>
      <c r="C295" s="201" t="s">
        <v>5784</v>
      </c>
      <c r="D295" s="219"/>
      <c r="E295" s="214">
        <v>15000</v>
      </c>
      <c r="F295" s="234"/>
      <c r="G295" s="178" t="s">
        <v>8029</v>
      </c>
      <c r="H295" s="178" t="s">
        <v>8101</v>
      </c>
      <c r="I295" s="216" t="s">
        <v>4016</v>
      </c>
      <c r="J295" s="178" t="s">
        <v>8992</v>
      </c>
      <c r="K295"/>
      <c r="L295"/>
      <c r="M295"/>
      <c r="N295"/>
      <c r="O295"/>
      <c r="P295"/>
      <c r="Q295"/>
      <c r="R295"/>
      <c r="S295"/>
      <c r="T295"/>
      <c r="U295"/>
      <c r="V295"/>
      <c r="W295"/>
      <c r="X295"/>
      <c r="Y295"/>
      <c r="Z295"/>
    </row>
    <row r="296" spans="1:26" x14ac:dyDescent="0.25">
      <c r="A296" s="178" t="s">
        <v>8993</v>
      </c>
      <c r="B296" s="212" t="s">
        <v>8994</v>
      </c>
      <c r="C296" s="201" t="s">
        <v>5784</v>
      </c>
      <c r="D296" s="217"/>
      <c r="E296" s="214">
        <v>1250</v>
      </c>
      <c r="F296" s="215"/>
      <c r="G296" s="178" t="s">
        <v>8029</v>
      </c>
      <c r="H296" s="178" t="s">
        <v>769</v>
      </c>
      <c r="I296" s="216" t="s">
        <v>4016</v>
      </c>
      <c r="J296" s="178" t="s">
        <v>8995</v>
      </c>
      <c r="K296"/>
      <c r="L296"/>
      <c r="M296"/>
      <c r="N296"/>
      <c r="O296"/>
      <c r="P296"/>
      <c r="Q296"/>
      <c r="R296"/>
      <c r="S296"/>
      <c r="T296"/>
      <c r="U296"/>
      <c r="V296"/>
      <c r="W296"/>
      <c r="X296"/>
      <c r="Y296"/>
      <c r="Z296"/>
    </row>
    <row r="297" spans="1:26" x14ac:dyDescent="0.25">
      <c r="A297" s="178" t="s">
        <v>8996</v>
      </c>
      <c r="B297" s="212" t="s">
        <v>8997</v>
      </c>
      <c r="C297" s="201" t="s">
        <v>5784</v>
      </c>
      <c r="D297" s="217"/>
      <c r="E297" s="214">
        <v>640</v>
      </c>
      <c r="F297" s="215"/>
      <c r="G297" s="178" t="s">
        <v>8029</v>
      </c>
      <c r="H297" s="178" t="s">
        <v>769</v>
      </c>
      <c r="I297" s="216" t="s">
        <v>4016</v>
      </c>
      <c r="J297" s="178" t="s">
        <v>8998</v>
      </c>
      <c r="K297"/>
      <c r="L297"/>
      <c r="M297"/>
      <c r="N297"/>
      <c r="O297"/>
      <c r="P297"/>
      <c r="Q297"/>
      <c r="R297"/>
      <c r="S297"/>
      <c r="T297"/>
      <c r="U297"/>
      <c r="V297"/>
      <c r="W297"/>
      <c r="X297"/>
      <c r="Y297"/>
      <c r="Z297"/>
    </row>
    <row r="298" spans="1:26" x14ac:dyDescent="0.25">
      <c r="A298" s="178" t="s">
        <v>8999</v>
      </c>
      <c r="B298" s="212" t="s">
        <v>9000</v>
      </c>
      <c r="C298" s="201" t="s">
        <v>1244</v>
      </c>
      <c r="D298" s="217"/>
      <c r="E298" s="214">
        <v>100</v>
      </c>
      <c r="F298" s="215"/>
      <c r="G298" s="178" t="s">
        <v>8035</v>
      </c>
      <c r="H298" s="178" t="s">
        <v>769</v>
      </c>
      <c r="I298" s="216" t="s">
        <v>5873</v>
      </c>
      <c r="J298" s="178" t="s">
        <v>9001</v>
      </c>
      <c r="K298"/>
      <c r="L298"/>
      <c r="M298"/>
      <c r="N298"/>
      <c r="O298"/>
      <c r="P298"/>
      <c r="Q298"/>
      <c r="R298"/>
      <c r="S298"/>
      <c r="T298"/>
      <c r="U298"/>
      <c r="V298"/>
      <c r="W298"/>
      <c r="X298"/>
      <c r="Y298"/>
      <c r="Z298"/>
    </row>
    <row r="299" spans="1:26" x14ac:dyDescent="0.25">
      <c r="A299" s="178" t="s">
        <v>9002</v>
      </c>
      <c r="B299" s="212" t="s">
        <v>9003</v>
      </c>
      <c r="C299" s="201" t="s">
        <v>4551</v>
      </c>
      <c r="D299" s="217"/>
      <c r="E299" s="214">
        <v>20000</v>
      </c>
      <c r="F299" s="215"/>
      <c r="G299" s="178" t="s">
        <v>8029</v>
      </c>
      <c r="H299" s="178" t="s">
        <v>769</v>
      </c>
      <c r="I299" s="216" t="s">
        <v>4020</v>
      </c>
      <c r="J299" s="178" t="s">
        <v>9004</v>
      </c>
      <c r="K299"/>
      <c r="L299"/>
      <c r="M299"/>
      <c r="N299"/>
      <c r="O299"/>
      <c r="P299"/>
      <c r="Q299"/>
      <c r="R299"/>
      <c r="S299"/>
      <c r="T299"/>
      <c r="U299"/>
      <c r="V299"/>
      <c r="W299"/>
      <c r="X299"/>
      <c r="Y299"/>
      <c r="Z299"/>
    </row>
    <row r="300" spans="1:26" x14ac:dyDescent="0.25">
      <c r="A300" s="178" t="s">
        <v>9005</v>
      </c>
      <c r="B300" s="212" t="s">
        <v>9006</v>
      </c>
      <c r="C300" s="201" t="s">
        <v>9007</v>
      </c>
      <c r="D300" s="236"/>
      <c r="E300" s="237">
        <v>150</v>
      </c>
      <c r="F300" s="215"/>
      <c r="G300" s="178" t="s">
        <v>8035</v>
      </c>
      <c r="H300" s="178" t="s">
        <v>769</v>
      </c>
      <c r="I300" s="216" t="s">
        <v>4020</v>
      </c>
      <c r="J300" s="178" t="s">
        <v>9008</v>
      </c>
    </row>
    <row r="301" spans="1:26" x14ac:dyDescent="0.25">
      <c r="A301" s="178" t="s">
        <v>9009</v>
      </c>
      <c r="B301" s="212" t="s">
        <v>9010</v>
      </c>
      <c r="C301" s="201" t="s">
        <v>7352</v>
      </c>
      <c r="D301" s="236"/>
      <c r="E301" s="237">
        <v>850</v>
      </c>
      <c r="F301" s="215"/>
      <c r="G301" s="178" t="s">
        <v>8029</v>
      </c>
      <c r="H301" s="178" t="s">
        <v>769</v>
      </c>
      <c r="I301" s="216" t="s">
        <v>4020</v>
      </c>
      <c r="J301" s="178" t="s">
        <v>9011</v>
      </c>
      <c r="K301"/>
      <c r="L301"/>
      <c r="M301"/>
      <c r="N301"/>
      <c r="O301"/>
      <c r="P301"/>
      <c r="Q301"/>
      <c r="R301"/>
      <c r="S301"/>
      <c r="T301"/>
      <c r="U301"/>
      <c r="V301"/>
      <c r="W301"/>
      <c r="X301"/>
      <c r="Y301"/>
      <c r="Z301"/>
    </row>
    <row r="302" spans="1:26" x14ac:dyDescent="0.25">
      <c r="A302" s="178" t="s">
        <v>9012</v>
      </c>
      <c r="B302" s="212" t="s">
        <v>9013</v>
      </c>
      <c r="C302" t="s">
        <v>8232</v>
      </c>
      <c r="D302"/>
      <c r="E302" s="237">
        <v>11335.37</v>
      </c>
      <c r="F302"/>
      <c r="G302" t="s">
        <v>8035</v>
      </c>
      <c r="H302" s="178" t="s">
        <v>769</v>
      </c>
      <c r="I302" s="216" t="s">
        <v>4021</v>
      </c>
      <c r="J302" s="178" t="s">
        <v>9014</v>
      </c>
      <c r="K302"/>
      <c r="L302"/>
      <c r="M302"/>
      <c r="N302"/>
      <c r="O302"/>
      <c r="P302"/>
      <c r="Q302"/>
      <c r="R302"/>
      <c r="S302"/>
      <c r="T302"/>
      <c r="U302"/>
      <c r="V302"/>
      <c r="W302"/>
      <c r="X302"/>
      <c r="Y302"/>
      <c r="Z302"/>
    </row>
    <row r="303" spans="1:26" x14ac:dyDescent="0.25">
      <c r="A303" s="178" t="s">
        <v>9015</v>
      </c>
      <c r="B303" s="212" t="s">
        <v>9016</v>
      </c>
      <c r="C303" s="201" t="s">
        <v>5784</v>
      </c>
      <c r="D303" s="217"/>
      <c r="E303" s="214">
        <v>100</v>
      </c>
      <c r="F303" s="215"/>
      <c r="G303" s="178" t="s">
        <v>8029</v>
      </c>
      <c r="H303" s="178" t="s">
        <v>769</v>
      </c>
      <c r="I303" s="216" t="s">
        <v>4021</v>
      </c>
      <c r="J303" s="178" t="s">
        <v>9017</v>
      </c>
      <c r="K303"/>
      <c r="L303"/>
      <c r="M303"/>
      <c r="N303"/>
      <c r="O303"/>
      <c r="P303"/>
      <c r="Q303"/>
      <c r="R303"/>
      <c r="S303"/>
      <c r="T303"/>
      <c r="U303"/>
      <c r="V303"/>
      <c r="W303"/>
      <c r="X303"/>
      <c r="Y303"/>
      <c r="Z303"/>
    </row>
    <row r="304" spans="1:26" x14ac:dyDescent="0.25">
      <c r="A304" s="178" t="s">
        <v>9018</v>
      </c>
      <c r="B304" s="212" t="s">
        <v>9019</v>
      </c>
      <c r="C304" s="201" t="s">
        <v>732</v>
      </c>
      <c r="D304" s="219"/>
      <c r="E304" s="214">
        <v>36000</v>
      </c>
      <c r="F304" s="215"/>
      <c r="G304" s="178" t="s">
        <v>8029</v>
      </c>
      <c r="H304" s="178" t="s">
        <v>769</v>
      </c>
      <c r="I304" s="216" t="s">
        <v>4021</v>
      </c>
      <c r="J304" s="178" t="s">
        <v>9020</v>
      </c>
    </row>
    <row r="305" spans="1:11" x14ac:dyDescent="0.25">
      <c r="A305" s="178" t="s">
        <v>9021</v>
      </c>
      <c r="B305" s="212" t="s">
        <v>9022</v>
      </c>
      <c r="C305" s="201" t="s">
        <v>931</v>
      </c>
      <c r="D305" s="236"/>
      <c r="E305" s="237">
        <f>7194/2*3</f>
        <v>10791</v>
      </c>
      <c r="F305" s="215"/>
      <c r="G305" s="178" t="s">
        <v>8035</v>
      </c>
      <c r="H305" s="178" t="s">
        <v>769</v>
      </c>
      <c r="I305" s="216" t="s">
        <v>9023</v>
      </c>
      <c r="J305" s="178" t="s">
        <v>9024</v>
      </c>
    </row>
    <row r="306" spans="1:11" x14ac:dyDescent="0.25">
      <c r="A306" s="178" t="s">
        <v>9025</v>
      </c>
      <c r="B306" s="212" t="s">
        <v>9026</v>
      </c>
      <c r="C306" s="201" t="s">
        <v>3457</v>
      </c>
      <c r="D306" s="217"/>
      <c r="E306" s="214">
        <v>2140</v>
      </c>
      <c r="F306" s="215"/>
      <c r="G306" s="178" t="s">
        <v>8029</v>
      </c>
      <c r="H306" s="178" t="s">
        <v>769</v>
      </c>
      <c r="I306" s="216" t="s">
        <v>5091</v>
      </c>
      <c r="J306" s="178" t="s">
        <v>9027</v>
      </c>
    </row>
    <row r="307" spans="1:11" hidden="1" x14ac:dyDescent="0.25">
      <c r="A307" s="178" t="s">
        <v>9028</v>
      </c>
      <c r="B307" s="212" t="s">
        <v>9029</v>
      </c>
      <c r="C307" s="201" t="s">
        <v>1758</v>
      </c>
      <c r="D307" s="217"/>
      <c r="E307" s="214">
        <v>9308.66</v>
      </c>
      <c r="F307" s="215"/>
      <c r="G307" s="178" t="s">
        <v>8035</v>
      </c>
      <c r="H307" s="178" t="s">
        <v>1254</v>
      </c>
      <c r="I307" s="216" t="s">
        <v>5091</v>
      </c>
      <c r="J307" s="178" t="s">
        <v>9030</v>
      </c>
      <c r="K307" s="178" t="s">
        <v>9031</v>
      </c>
    </row>
    <row r="308" spans="1:11" x14ac:dyDescent="0.25">
      <c r="A308" s="178" t="s">
        <v>9032</v>
      </c>
      <c r="B308" s="212" t="s">
        <v>9033</v>
      </c>
      <c r="C308" s="201" t="s">
        <v>277</v>
      </c>
      <c r="D308" s="217"/>
      <c r="E308" s="214">
        <v>2802.5</v>
      </c>
      <c r="F308" s="215"/>
      <c r="G308" s="178" t="s">
        <v>8035</v>
      </c>
      <c r="H308" s="178" t="s">
        <v>769</v>
      </c>
      <c r="I308" s="216" t="s">
        <v>9034</v>
      </c>
      <c r="J308" s="178" t="s">
        <v>9035</v>
      </c>
    </row>
    <row r="309" spans="1:11" x14ac:dyDescent="0.25">
      <c r="A309" s="178" t="s">
        <v>9036</v>
      </c>
      <c r="B309" s="212" t="s">
        <v>9037</v>
      </c>
      <c r="C309" s="201" t="s">
        <v>277</v>
      </c>
      <c r="D309" s="231"/>
      <c r="E309" s="214">
        <v>210</v>
      </c>
      <c r="F309" s="215"/>
      <c r="G309" s="178" t="s">
        <v>8035</v>
      </c>
      <c r="H309" s="178" t="s">
        <v>769</v>
      </c>
      <c r="I309" s="216" t="s">
        <v>9034</v>
      </c>
      <c r="J309" s="178" t="s">
        <v>9038</v>
      </c>
    </row>
    <row r="310" spans="1:11" ht="15" customHeight="1" x14ac:dyDescent="0.25">
      <c r="A310" s="178" t="s">
        <v>9039</v>
      </c>
      <c r="B310" s="212" t="s">
        <v>9040</v>
      </c>
      <c r="C310" s="201" t="s">
        <v>3111</v>
      </c>
      <c r="D310" s="217"/>
      <c r="E310" s="214">
        <v>550</v>
      </c>
      <c r="F310" s="215"/>
      <c r="G310" s="178" t="s">
        <v>8029</v>
      </c>
      <c r="H310" s="178" t="s">
        <v>769</v>
      </c>
      <c r="I310" s="216" t="s">
        <v>9034</v>
      </c>
      <c r="J310" s="178" t="s">
        <v>9041</v>
      </c>
    </row>
    <row r="311" spans="1:11" x14ac:dyDescent="0.25">
      <c r="A311" s="178" t="s">
        <v>9042</v>
      </c>
      <c r="B311" s="212" t="s">
        <v>9043</v>
      </c>
      <c r="C311" s="201" t="s">
        <v>6762</v>
      </c>
      <c r="D311" s="217"/>
      <c r="E311" s="214">
        <v>1200</v>
      </c>
      <c r="F311" s="215"/>
      <c r="G311" s="178" t="s">
        <v>8029</v>
      </c>
      <c r="H311" s="178" t="s">
        <v>769</v>
      </c>
      <c r="I311" s="216" t="s">
        <v>4024</v>
      </c>
      <c r="J311" s="178" t="s">
        <v>9044</v>
      </c>
    </row>
    <row r="312" spans="1:11" x14ac:dyDescent="0.25">
      <c r="A312" s="178" t="s">
        <v>9045</v>
      </c>
      <c r="B312" s="212" t="s">
        <v>9046</v>
      </c>
      <c r="C312" s="201" t="s">
        <v>9047</v>
      </c>
      <c r="D312" s="217"/>
      <c r="E312" s="214">
        <v>480</v>
      </c>
      <c r="F312" s="215"/>
      <c r="G312" s="178" t="s">
        <v>8029</v>
      </c>
      <c r="H312" s="178" t="s">
        <v>769</v>
      </c>
      <c r="I312" s="216" t="s">
        <v>4024</v>
      </c>
      <c r="J312" s="178" t="s">
        <v>9048</v>
      </c>
    </row>
    <row r="313" spans="1:11" x14ac:dyDescent="0.25">
      <c r="A313" s="178" t="s">
        <v>9049</v>
      </c>
      <c r="B313" s="212" t="s">
        <v>9050</v>
      </c>
      <c r="C313" s="201" t="s">
        <v>8456</v>
      </c>
      <c r="D313" s="217"/>
      <c r="E313" s="214">
        <v>3892.4</v>
      </c>
      <c r="F313" s="215"/>
      <c r="G313" s="178" t="s">
        <v>8029</v>
      </c>
      <c r="H313" s="178" t="s">
        <v>769</v>
      </c>
      <c r="I313" s="216" t="s">
        <v>4024</v>
      </c>
      <c r="J313" s="178" t="s">
        <v>9051</v>
      </c>
    </row>
    <row r="314" spans="1:11" x14ac:dyDescent="0.25">
      <c r="A314" s="178" t="s">
        <v>9052</v>
      </c>
      <c r="B314" s="212" t="s">
        <v>9053</v>
      </c>
      <c r="C314" s="201" t="s">
        <v>225</v>
      </c>
      <c r="D314" s="217"/>
      <c r="E314" s="214">
        <v>335</v>
      </c>
      <c r="F314" s="215"/>
      <c r="G314" s="178" t="s">
        <v>8029</v>
      </c>
      <c r="H314" s="178" t="s">
        <v>769</v>
      </c>
      <c r="I314" s="216" t="s">
        <v>4024</v>
      </c>
      <c r="J314" s="178" t="s">
        <v>9054</v>
      </c>
    </row>
    <row r="315" spans="1:11" hidden="1" x14ac:dyDescent="0.25">
      <c r="A315" s="178" t="s">
        <v>9055</v>
      </c>
      <c r="B315" s="212" t="s">
        <v>9056</v>
      </c>
      <c r="C315" s="201" t="s">
        <v>3460</v>
      </c>
      <c r="D315" s="217"/>
      <c r="E315" s="214">
        <v>490</v>
      </c>
      <c r="F315" s="215"/>
      <c r="G315" s="178" t="s">
        <v>8035</v>
      </c>
      <c r="H315" s="178" t="s">
        <v>1254</v>
      </c>
      <c r="I315" s="216" t="s">
        <v>4024</v>
      </c>
      <c r="J315" s="178" t="s">
        <v>9057</v>
      </c>
      <c r="K315" s="178" t="s">
        <v>9058</v>
      </c>
    </row>
    <row r="316" spans="1:11" customFormat="1" ht="16.149999999999999" hidden="1" customHeight="1" x14ac:dyDescent="0.25">
      <c r="A316" s="178" t="s">
        <v>9059</v>
      </c>
      <c r="B316" s="212" t="s">
        <v>9060</v>
      </c>
      <c r="C316" t="s">
        <v>3460</v>
      </c>
      <c r="E316" s="214">
        <v>780</v>
      </c>
      <c r="G316" s="178" t="s">
        <v>8035</v>
      </c>
      <c r="H316" s="178" t="s">
        <v>1254</v>
      </c>
      <c r="I316" s="216" t="s">
        <v>4024</v>
      </c>
      <c r="J316" s="178" t="s">
        <v>9061</v>
      </c>
      <c r="K316" t="s">
        <v>9058</v>
      </c>
    </row>
    <row r="317" spans="1:11" customFormat="1" hidden="1" x14ac:dyDescent="0.25">
      <c r="A317" s="178" t="s">
        <v>9062</v>
      </c>
      <c r="B317" s="212" t="s">
        <v>9063</v>
      </c>
      <c r="C317" s="201" t="s">
        <v>9064</v>
      </c>
      <c r="E317" s="214">
        <v>570</v>
      </c>
      <c r="G317" s="178" t="s">
        <v>8035</v>
      </c>
      <c r="H317" s="178" t="s">
        <v>1254</v>
      </c>
      <c r="I317" s="216" t="s">
        <v>4024</v>
      </c>
      <c r="J317" s="178" t="s">
        <v>9065</v>
      </c>
      <c r="K317" s="178" t="s">
        <v>9058</v>
      </c>
    </row>
    <row r="318" spans="1:11" customFormat="1" hidden="1" x14ac:dyDescent="0.25">
      <c r="A318" s="178" t="s">
        <v>9066</v>
      </c>
      <c r="B318" s="212" t="s">
        <v>9067</v>
      </c>
      <c r="C318" s="201" t="s">
        <v>9068</v>
      </c>
      <c r="E318" s="214">
        <v>480</v>
      </c>
      <c r="G318" t="s">
        <v>8035</v>
      </c>
      <c r="H318" s="178" t="s">
        <v>1254</v>
      </c>
      <c r="I318" t="s">
        <v>4024</v>
      </c>
      <c r="J318" s="178" t="s">
        <v>9069</v>
      </c>
      <c r="K318" s="178" t="s">
        <v>9058</v>
      </c>
    </row>
    <row r="319" spans="1:11" customFormat="1" x14ac:dyDescent="0.25">
      <c r="A319" s="178" t="s">
        <v>9070</v>
      </c>
      <c r="B319" s="212" t="s">
        <v>9071</v>
      </c>
      <c r="C319" s="201" t="s">
        <v>744</v>
      </c>
      <c r="E319" s="214">
        <v>2000</v>
      </c>
      <c r="G319" t="s">
        <v>8029</v>
      </c>
      <c r="H319" s="178" t="s">
        <v>769</v>
      </c>
      <c r="I319" t="s">
        <v>5092</v>
      </c>
      <c r="J319" s="178" t="s">
        <v>9072</v>
      </c>
      <c r="K319" s="178"/>
    </row>
    <row r="320" spans="1:11" customFormat="1" x14ac:dyDescent="0.25">
      <c r="A320" s="178" t="s">
        <v>9073</v>
      </c>
      <c r="B320" s="212" t="s">
        <v>9074</v>
      </c>
      <c r="C320" s="201" t="s">
        <v>3138</v>
      </c>
      <c r="E320" s="214">
        <v>21080</v>
      </c>
      <c r="G320" t="s">
        <v>8029</v>
      </c>
      <c r="H320" s="178" t="s">
        <v>769</v>
      </c>
      <c r="I320" t="s">
        <v>5092</v>
      </c>
      <c r="J320" s="178" t="s">
        <v>9075</v>
      </c>
      <c r="K320" s="178"/>
    </row>
    <row r="321" spans="1:12" customFormat="1" ht="15" customHeight="1" x14ac:dyDescent="0.25">
      <c r="A321" s="178" t="s">
        <v>9076</v>
      </c>
      <c r="B321" s="212" t="s">
        <v>9077</v>
      </c>
      <c r="C321" s="201" t="s">
        <v>5657</v>
      </c>
      <c r="E321" s="214">
        <v>12000</v>
      </c>
      <c r="G321" t="s">
        <v>8029</v>
      </c>
      <c r="H321" s="178" t="s">
        <v>769</v>
      </c>
      <c r="I321" t="s">
        <v>5092</v>
      </c>
      <c r="J321" s="178" t="s">
        <v>9078</v>
      </c>
      <c r="K321" s="178"/>
    </row>
    <row r="322" spans="1:12" customFormat="1" hidden="1" x14ac:dyDescent="0.25">
      <c r="A322" s="178"/>
      <c r="B322" s="212">
        <v>9293675739</v>
      </c>
      <c r="C322" s="201" t="s">
        <v>9857</v>
      </c>
      <c r="E322" s="214">
        <v>50000</v>
      </c>
      <c r="G322" t="s">
        <v>8029</v>
      </c>
      <c r="H322" s="178" t="s">
        <v>8101</v>
      </c>
      <c r="I322" t="s">
        <v>8955</v>
      </c>
      <c r="J322" s="178" t="s">
        <v>9864</v>
      </c>
      <c r="K322" s="178"/>
    </row>
    <row r="323" spans="1:12" customFormat="1" x14ac:dyDescent="0.25">
      <c r="A323" s="178" t="s">
        <v>9079</v>
      </c>
      <c r="B323" s="212" t="s">
        <v>9080</v>
      </c>
      <c r="C323" s="201" t="s">
        <v>9081</v>
      </c>
      <c r="E323" s="214">
        <v>39000</v>
      </c>
      <c r="G323" t="s">
        <v>8029</v>
      </c>
      <c r="H323" s="178" t="s">
        <v>769</v>
      </c>
      <c r="I323" t="s">
        <v>9082</v>
      </c>
      <c r="J323" s="178" t="s">
        <v>9083</v>
      </c>
      <c r="K323" s="178"/>
    </row>
    <row r="324" spans="1:12" customFormat="1" x14ac:dyDescent="0.25">
      <c r="A324" s="178" t="s">
        <v>9084</v>
      </c>
      <c r="B324" s="212" t="s">
        <v>9085</v>
      </c>
      <c r="C324" s="201" t="s">
        <v>1393</v>
      </c>
      <c r="E324" s="214">
        <v>7000</v>
      </c>
      <c r="G324" t="s">
        <v>8029</v>
      </c>
      <c r="H324" s="178" t="s">
        <v>769</v>
      </c>
      <c r="I324" t="s">
        <v>6323</v>
      </c>
      <c r="J324" s="178" t="s">
        <v>9086</v>
      </c>
      <c r="K324" s="178"/>
    </row>
    <row r="325" spans="1:12" x14ac:dyDescent="0.25">
      <c r="A325" s="178" t="s">
        <v>9087</v>
      </c>
      <c r="B325" s="212" t="s">
        <v>9088</v>
      </c>
      <c r="C325" s="201" t="s">
        <v>3138</v>
      </c>
      <c r="D325" s="217"/>
      <c r="E325" s="214">
        <v>150</v>
      </c>
      <c r="F325" s="234"/>
      <c r="G325" t="s">
        <v>8029</v>
      </c>
      <c r="H325" s="178" t="s">
        <v>769</v>
      </c>
      <c r="I325" t="s">
        <v>6323</v>
      </c>
      <c r="J325" s="178" t="s">
        <v>9089</v>
      </c>
    </row>
    <row r="326" spans="1:12" x14ac:dyDescent="0.25">
      <c r="A326" s="178" t="s">
        <v>9090</v>
      </c>
      <c r="B326" s="212" t="s">
        <v>9091</v>
      </c>
      <c r="C326" s="201" t="s">
        <v>9092</v>
      </c>
      <c r="D326" s="231"/>
      <c r="E326" s="214">
        <v>15000</v>
      </c>
      <c r="F326" s="215"/>
      <c r="G326" s="178" t="s">
        <v>8029</v>
      </c>
      <c r="H326" s="178" t="s">
        <v>769</v>
      </c>
      <c r="I326" t="s">
        <v>6323</v>
      </c>
      <c r="J326" s="178" t="s">
        <v>9093</v>
      </c>
    </row>
    <row r="327" spans="1:12" x14ac:dyDescent="0.25">
      <c r="A327" s="178" t="s">
        <v>9094</v>
      </c>
      <c r="B327" s="212" t="s">
        <v>9095</v>
      </c>
      <c r="C327" s="201" t="s">
        <v>741</v>
      </c>
      <c r="D327" s="213"/>
      <c r="E327" s="214">
        <f>150+240</f>
        <v>390</v>
      </c>
      <c r="F327" s="215"/>
      <c r="G327" s="178" t="s">
        <v>8029</v>
      </c>
      <c r="H327" s="178" t="s">
        <v>769</v>
      </c>
      <c r="I327" t="s">
        <v>6323</v>
      </c>
      <c r="J327" s="178" t="s">
        <v>9096</v>
      </c>
    </row>
    <row r="328" spans="1:12" x14ac:dyDescent="0.25">
      <c r="A328" s="178" t="s">
        <v>9097</v>
      </c>
      <c r="B328" s="212" t="s">
        <v>9098</v>
      </c>
      <c r="C328" s="201" t="s">
        <v>1395</v>
      </c>
      <c r="E328" s="214">
        <v>560</v>
      </c>
      <c r="F328" s="215"/>
      <c r="G328" s="178" t="s">
        <v>8029</v>
      </c>
      <c r="H328" s="178" t="s">
        <v>769</v>
      </c>
      <c r="I328" t="s">
        <v>6323</v>
      </c>
      <c r="J328" s="178" t="s">
        <v>9099</v>
      </c>
    </row>
    <row r="329" spans="1:12" hidden="1" x14ac:dyDescent="0.25">
      <c r="A329" s="178" t="s">
        <v>9100</v>
      </c>
      <c r="B329" s="212">
        <v>9346239868</v>
      </c>
      <c r="C329" s="201" t="s">
        <v>9101</v>
      </c>
      <c r="D329" s="219"/>
      <c r="E329" s="214">
        <f>88000+5200</f>
        <v>93200</v>
      </c>
      <c r="F329" s="234"/>
      <c r="G329" s="178" t="s">
        <v>8035</v>
      </c>
      <c r="H329" s="178" t="s">
        <v>8101</v>
      </c>
      <c r="I329" t="s">
        <v>6323</v>
      </c>
      <c r="J329" s="178" t="s">
        <v>9862</v>
      </c>
      <c r="K329" s="233"/>
      <c r="L329" s="233"/>
    </row>
    <row r="330" spans="1:12" x14ac:dyDescent="0.25">
      <c r="A330" s="178" t="s">
        <v>9102</v>
      </c>
      <c r="B330" s="212" t="s">
        <v>9103</v>
      </c>
      <c r="C330" s="201" t="s">
        <v>6743</v>
      </c>
      <c r="D330" s="217"/>
      <c r="E330" s="214">
        <v>800</v>
      </c>
      <c r="F330" s="215"/>
      <c r="G330" s="178" t="s">
        <v>8035</v>
      </c>
      <c r="H330" s="178" t="s">
        <v>769</v>
      </c>
      <c r="I330" t="s">
        <v>6323</v>
      </c>
      <c r="J330" s="178" t="s">
        <v>9863</v>
      </c>
      <c r="K330" s="178" t="s">
        <v>9104</v>
      </c>
    </row>
    <row r="331" spans="1:12" x14ac:dyDescent="0.25">
      <c r="A331" s="178" t="s">
        <v>9105</v>
      </c>
      <c r="B331" s="212" t="s">
        <v>9106</v>
      </c>
      <c r="C331" s="201" t="s">
        <v>9107</v>
      </c>
      <c r="D331" s="217"/>
      <c r="E331" s="214">
        <v>898</v>
      </c>
      <c r="F331" s="215"/>
      <c r="G331" s="178" t="s">
        <v>8035</v>
      </c>
      <c r="H331" s="178" t="s">
        <v>769</v>
      </c>
      <c r="I331" t="s">
        <v>6323</v>
      </c>
      <c r="J331" s="178" t="s">
        <v>9108</v>
      </c>
    </row>
    <row r="332" spans="1:12" x14ac:dyDescent="0.25">
      <c r="A332" s="178" t="s">
        <v>9109</v>
      </c>
      <c r="B332" s="212" t="s">
        <v>9110</v>
      </c>
      <c r="C332" s="201" t="s">
        <v>9111</v>
      </c>
      <c r="D332" s="217"/>
      <c r="E332" s="214">
        <v>250</v>
      </c>
      <c r="F332" s="215"/>
      <c r="G332" s="178" t="s">
        <v>8029</v>
      </c>
      <c r="H332" s="178" t="s">
        <v>769</v>
      </c>
      <c r="I332" t="s">
        <v>6323</v>
      </c>
      <c r="J332" s="178" t="s">
        <v>9112</v>
      </c>
      <c r="L332" s="233"/>
    </row>
    <row r="333" spans="1:12" x14ac:dyDescent="0.25">
      <c r="A333" s="178" t="s">
        <v>9113</v>
      </c>
      <c r="B333" s="212" t="s">
        <v>9114</v>
      </c>
      <c r="C333" s="201" t="s">
        <v>7379</v>
      </c>
      <c r="D333" s="217"/>
      <c r="E333" s="214">
        <v>3200</v>
      </c>
      <c r="F333" s="215"/>
      <c r="G333" s="178" t="s">
        <v>8029</v>
      </c>
      <c r="H333" s="178" t="s">
        <v>769</v>
      </c>
      <c r="I333" s="216" t="s">
        <v>6324</v>
      </c>
      <c r="J333" s="178" t="s">
        <v>7658</v>
      </c>
      <c r="L333" s="233"/>
    </row>
    <row r="334" spans="1:12" x14ac:dyDescent="0.25">
      <c r="A334" s="178" t="s">
        <v>9115</v>
      </c>
      <c r="B334" s="212" t="s">
        <v>9116</v>
      </c>
      <c r="C334" s="201" t="s">
        <v>6295</v>
      </c>
      <c r="D334" s="217"/>
      <c r="E334" s="214">
        <v>7500</v>
      </c>
      <c r="F334" s="215"/>
      <c r="G334" s="178" t="s">
        <v>8029</v>
      </c>
      <c r="H334" s="178" t="s">
        <v>769</v>
      </c>
      <c r="I334" s="216" t="s">
        <v>6324</v>
      </c>
      <c r="J334" s="178" t="s">
        <v>7654</v>
      </c>
    </row>
    <row r="335" spans="1:12" x14ac:dyDescent="0.25">
      <c r="A335" s="178" t="s">
        <v>9117</v>
      </c>
      <c r="B335" s="212" t="s">
        <v>9118</v>
      </c>
      <c r="C335" s="201" t="s">
        <v>6747</v>
      </c>
      <c r="D335" s="219"/>
      <c r="E335" s="214">
        <f>7772</f>
        <v>7772</v>
      </c>
      <c r="F335" s="234"/>
      <c r="G335" s="178" t="s">
        <v>8029</v>
      </c>
      <c r="H335" s="178" t="s">
        <v>769</v>
      </c>
      <c r="I335" s="216"/>
      <c r="J335" s="178" t="s">
        <v>9119</v>
      </c>
    </row>
    <row r="336" spans="1:12" hidden="1" x14ac:dyDescent="0.25">
      <c r="A336" s="178" t="s">
        <v>9120</v>
      </c>
      <c r="B336" s="212" t="s">
        <v>9121</v>
      </c>
      <c r="C336" s="201" t="s">
        <v>9064</v>
      </c>
      <c r="D336" s="231"/>
      <c r="E336" s="214">
        <v>530</v>
      </c>
      <c r="F336" s="234"/>
      <c r="G336" s="178" t="s">
        <v>8035</v>
      </c>
      <c r="H336" s="178" t="s">
        <v>1254</v>
      </c>
      <c r="I336" s="216" t="s">
        <v>4026</v>
      </c>
      <c r="J336" s="178" t="s">
        <v>9122</v>
      </c>
      <c r="K336" s="233" t="s">
        <v>9123</v>
      </c>
    </row>
    <row r="337" spans="1:12" x14ac:dyDescent="0.25">
      <c r="A337" s="178" t="s">
        <v>9124</v>
      </c>
      <c r="B337" s="212" t="s">
        <v>9125</v>
      </c>
      <c r="C337" s="201" t="s">
        <v>931</v>
      </c>
      <c r="D337" s="231"/>
      <c r="E337" s="214">
        <v>19530</v>
      </c>
      <c r="F337" s="234"/>
      <c r="G337" s="178" t="s">
        <v>8035</v>
      </c>
      <c r="H337" s="178" t="s">
        <v>769</v>
      </c>
      <c r="I337" s="216" t="s">
        <v>4026</v>
      </c>
      <c r="J337" s="178" t="s">
        <v>9126</v>
      </c>
    </row>
    <row r="338" spans="1:12" x14ac:dyDescent="0.25">
      <c r="A338" s="178" t="s">
        <v>9127</v>
      </c>
      <c r="B338" s="212" t="s">
        <v>9128</v>
      </c>
      <c r="C338" s="201" t="s">
        <v>1645</v>
      </c>
      <c r="D338" s="231"/>
      <c r="E338" s="214">
        <v>300</v>
      </c>
      <c r="F338" s="234"/>
      <c r="G338" s="178" t="s">
        <v>8035</v>
      </c>
      <c r="H338" s="178" t="s">
        <v>769</v>
      </c>
      <c r="I338" s="216" t="s">
        <v>4027</v>
      </c>
      <c r="J338" s="178" t="s">
        <v>9129</v>
      </c>
    </row>
    <row r="339" spans="1:12" x14ac:dyDescent="0.25">
      <c r="A339" s="178" t="s">
        <v>9130</v>
      </c>
      <c r="B339" s="212" t="s">
        <v>9131</v>
      </c>
      <c r="C339" s="201" t="s">
        <v>7895</v>
      </c>
      <c r="D339" s="219"/>
      <c r="E339" s="214">
        <v>1302</v>
      </c>
      <c r="F339" s="234"/>
      <c r="G339" s="178" t="s">
        <v>8035</v>
      </c>
      <c r="H339" s="178" t="s">
        <v>769</v>
      </c>
      <c r="I339" s="216" t="s">
        <v>5094</v>
      </c>
      <c r="J339" s="178" t="s">
        <v>9132</v>
      </c>
      <c r="L339" s="233"/>
    </row>
    <row r="340" spans="1:12" hidden="1" x14ac:dyDescent="0.25">
      <c r="A340" s="178" t="s">
        <v>9133</v>
      </c>
      <c r="B340" s="212" t="s">
        <v>9134</v>
      </c>
      <c r="C340" s="201" t="s">
        <v>1402</v>
      </c>
      <c r="D340" s="219"/>
      <c r="E340" s="214">
        <v>1275.1199999999999</v>
      </c>
      <c r="F340" s="234"/>
      <c r="G340" s="178" t="s">
        <v>8029</v>
      </c>
      <c r="H340" s="178" t="s">
        <v>1254</v>
      </c>
      <c r="I340" s="216" t="s">
        <v>5094</v>
      </c>
      <c r="J340" s="178" t="s">
        <v>9135</v>
      </c>
      <c r="K340" s="233" t="s">
        <v>9136</v>
      </c>
      <c r="L340" s="233"/>
    </row>
    <row r="341" spans="1:12" x14ac:dyDescent="0.25">
      <c r="A341" s="178" t="s">
        <v>9137</v>
      </c>
      <c r="B341" s="238" t="s">
        <v>9138</v>
      </c>
      <c r="C341" s="201" t="s">
        <v>1514</v>
      </c>
      <c r="D341" s="217"/>
      <c r="E341" s="214">
        <v>1700</v>
      </c>
      <c r="F341" s="215"/>
      <c r="G341" s="178" t="s">
        <v>8029</v>
      </c>
      <c r="H341" s="178" t="s">
        <v>769</v>
      </c>
      <c r="I341" s="216" t="s">
        <v>9139</v>
      </c>
      <c r="J341" s="178" t="s">
        <v>9140</v>
      </c>
    </row>
    <row r="342" spans="1:12" x14ac:dyDescent="0.25">
      <c r="A342" s="178" t="s">
        <v>9141</v>
      </c>
      <c r="B342" s="238" t="s">
        <v>9142</v>
      </c>
      <c r="C342" s="201" t="s">
        <v>9047</v>
      </c>
      <c r="D342" s="217"/>
      <c r="E342" s="214">
        <v>1500</v>
      </c>
      <c r="F342" s="239"/>
      <c r="G342" s="178" t="s">
        <v>8029</v>
      </c>
      <c r="H342" s="178" t="s">
        <v>769</v>
      </c>
      <c r="I342" s="216" t="s">
        <v>9139</v>
      </c>
      <c r="J342" s="178" t="s">
        <v>9140</v>
      </c>
    </row>
    <row r="343" spans="1:12" customFormat="1" x14ac:dyDescent="0.25">
      <c r="A343" s="178" t="s">
        <v>9143</v>
      </c>
      <c r="B343" s="212" t="s">
        <v>9144</v>
      </c>
      <c r="C343" s="201" t="s">
        <v>5784</v>
      </c>
      <c r="D343" s="240"/>
      <c r="E343" s="214">
        <v>190</v>
      </c>
      <c r="F343" s="241"/>
      <c r="G343" s="178" t="s">
        <v>8029</v>
      </c>
      <c r="H343" s="178" t="s">
        <v>769</v>
      </c>
      <c r="I343" s="216" t="s">
        <v>4065</v>
      </c>
      <c r="J343" s="178" t="s">
        <v>9145</v>
      </c>
      <c r="K343" s="178"/>
    </row>
    <row r="344" spans="1:12" hidden="1" x14ac:dyDescent="0.25">
      <c r="A344" s="178" t="s">
        <v>9146</v>
      </c>
      <c r="B344" s="238" t="s">
        <v>9147</v>
      </c>
      <c r="C344" s="201" t="s">
        <v>9148</v>
      </c>
      <c r="D344" s="219"/>
      <c r="E344" s="214">
        <v>2200</v>
      </c>
      <c r="F344" s="239"/>
      <c r="G344" s="178" t="s">
        <v>8029</v>
      </c>
      <c r="H344" s="178" t="s">
        <v>1254</v>
      </c>
      <c r="I344" s="216" t="s">
        <v>4065</v>
      </c>
      <c r="J344" s="178" t="s">
        <v>9149</v>
      </c>
      <c r="K344" s="178" t="s">
        <v>9150</v>
      </c>
    </row>
    <row r="345" spans="1:12" x14ac:dyDescent="0.25">
      <c r="A345" s="178" t="s">
        <v>9151</v>
      </c>
      <c r="B345" s="238" t="s">
        <v>9152</v>
      </c>
      <c r="C345" s="201" t="s">
        <v>732</v>
      </c>
      <c r="D345" s="219"/>
      <c r="E345" s="214">
        <v>12800</v>
      </c>
      <c r="F345" s="242"/>
      <c r="G345" s="178" t="s">
        <v>8029</v>
      </c>
      <c r="H345" s="178" t="s">
        <v>769</v>
      </c>
      <c r="I345" s="216" t="s">
        <v>4065</v>
      </c>
      <c r="J345" s="178" t="s">
        <v>9153</v>
      </c>
    </row>
    <row r="346" spans="1:12" x14ac:dyDescent="0.25">
      <c r="A346" s="178" t="s">
        <v>9154</v>
      </c>
      <c r="B346" s="238" t="s">
        <v>9155</v>
      </c>
      <c r="C346" s="201" t="s">
        <v>732</v>
      </c>
      <c r="D346" s="219"/>
      <c r="E346" s="214">
        <v>103.5</v>
      </c>
      <c r="F346" s="242"/>
      <c r="G346" s="178" t="s">
        <v>8035</v>
      </c>
      <c r="H346" s="178" t="s">
        <v>769</v>
      </c>
      <c r="I346" s="216" t="s">
        <v>4065</v>
      </c>
      <c r="J346" s="178" t="s">
        <v>9156</v>
      </c>
    </row>
    <row r="347" spans="1:12" x14ac:dyDescent="0.25">
      <c r="A347" s="178" t="s">
        <v>9157</v>
      </c>
      <c r="B347" s="238" t="s">
        <v>9158</v>
      </c>
      <c r="C347" s="201" t="s">
        <v>732</v>
      </c>
      <c r="D347" s="231"/>
      <c r="E347" s="214">
        <v>1909.65</v>
      </c>
      <c r="F347" s="242"/>
      <c r="G347" s="178" t="s">
        <v>8035</v>
      </c>
      <c r="H347" s="178" t="s">
        <v>769</v>
      </c>
      <c r="I347" s="216" t="s">
        <v>4065</v>
      </c>
      <c r="J347" s="178" t="s">
        <v>9159</v>
      </c>
    </row>
    <row r="348" spans="1:12" x14ac:dyDescent="0.25">
      <c r="A348" s="178" t="s">
        <v>9160</v>
      </c>
      <c r="B348" s="238" t="s">
        <v>9161</v>
      </c>
      <c r="C348" s="201" t="s">
        <v>8914</v>
      </c>
      <c r="D348" s="217"/>
      <c r="E348" s="214">
        <v>3600</v>
      </c>
      <c r="F348" s="242"/>
      <c r="G348" s="178" t="s">
        <v>8029</v>
      </c>
      <c r="H348" s="178" t="s">
        <v>769</v>
      </c>
      <c r="I348" s="216" t="s">
        <v>4065</v>
      </c>
      <c r="J348" s="178" t="s">
        <v>9162</v>
      </c>
    </row>
    <row r="349" spans="1:12" x14ac:dyDescent="0.25">
      <c r="A349" s="178" t="s">
        <v>9163</v>
      </c>
      <c r="B349" s="238" t="s">
        <v>9164</v>
      </c>
      <c r="C349" s="201" t="s">
        <v>8914</v>
      </c>
      <c r="D349" s="231"/>
      <c r="E349" s="229">
        <v>277.2</v>
      </c>
      <c r="F349" s="239"/>
      <c r="G349" s="178" t="s">
        <v>8029</v>
      </c>
      <c r="H349" s="178" t="s">
        <v>769</v>
      </c>
      <c r="I349" s="216" t="s">
        <v>4065</v>
      </c>
      <c r="J349" s="178" t="s">
        <v>9165</v>
      </c>
    </row>
    <row r="350" spans="1:12" hidden="1" x14ac:dyDescent="0.25">
      <c r="A350" s="178" t="s">
        <v>9166</v>
      </c>
      <c r="B350" s="212" t="s">
        <v>9167</v>
      </c>
      <c r="C350" s="201" t="s">
        <v>5784</v>
      </c>
      <c r="D350" s="217"/>
      <c r="E350" s="214">
        <v>160914</v>
      </c>
      <c r="F350" s="215"/>
      <c r="G350" s="178" t="s">
        <v>8029</v>
      </c>
      <c r="H350" s="178" t="s">
        <v>5722</v>
      </c>
      <c r="I350" s="216" t="s">
        <v>9168</v>
      </c>
      <c r="J350" s="178" t="s">
        <v>9169</v>
      </c>
      <c r="K350" s="178" t="s">
        <v>9870</v>
      </c>
    </row>
    <row r="351" spans="1:12" hidden="1" x14ac:dyDescent="0.25">
      <c r="A351" s="178" t="s">
        <v>9170</v>
      </c>
      <c r="B351" s="212" t="s">
        <v>9171</v>
      </c>
      <c r="C351" s="201" t="s">
        <v>5784</v>
      </c>
      <c r="D351" s="219"/>
      <c r="E351" s="214">
        <v>74914</v>
      </c>
      <c r="F351" s="215"/>
      <c r="G351" s="178" t="s">
        <v>8029</v>
      </c>
      <c r="H351" s="178" t="s">
        <v>5722</v>
      </c>
      <c r="I351" s="216" t="s">
        <v>9168</v>
      </c>
      <c r="J351" s="178" t="s">
        <v>9172</v>
      </c>
      <c r="K351" s="178" t="s">
        <v>9870</v>
      </c>
    </row>
    <row r="352" spans="1:12" hidden="1" x14ac:dyDescent="0.25">
      <c r="A352" s="178" t="s">
        <v>9173</v>
      </c>
      <c r="B352" s="238" t="s">
        <v>9174</v>
      </c>
      <c r="C352" s="201" t="s">
        <v>5238</v>
      </c>
      <c r="D352" s="217"/>
      <c r="E352" s="214">
        <v>68000</v>
      </c>
      <c r="F352" s="215"/>
      <c r="G352" s="178" t="s">
        <v>8035</v>
      </c>
      <c r="H352" s="178" t="s">
        <v>8101</v>
      </c>
      <c r="I352" s="216" t="s">
        <v>9168</v>
      </c>
      <c r="J352" s="178" t="s">
        <v>9175</v>
      </c>
    </row>
    <row r="353" spans="1:10" x14ac:dyDescent="0.25">
      <c r="A353" s="178" t="s">
        <v>9176</v>
      </c>
      <c r="B353" s="238" t="s">
        <v>9177</v>
      </c>
      <c r="C353" s="201" t="s">
        <v>5238</v>
      </c>
      <c r="D353" s="219"/>
      <c r="E353" s="214">
        <v>7184</v>
      </c>
      <c r="F353" s="239"/>
      <c r="G353" s="178" t="s">
        <v>8035</v>
      </c>
      <c r="H353" s="178" t="s">
        <v>769</v>
      </c>
      <c r="I353" s="216" t="s">
        <v>9168</v>
      </c>
      <c r="J353" s="178" t="s">
        <v>9178</v>
      </c>
    </row>
    <row r="354" spans="1:10" x14ac:dyDescent="0.25">
      <c r="A354" s="178" t="s">
        <v>9179</v>
      </c>
      <c r="B354" s="238" t="s">
        <v>9180</v>
      </c>
      <c r="C354" s="201" t="s">
        <v>5238</v>
      </c>
      <c r="D354" s="217"/>
      <c r="E354" s="229">
        <v>1300</v>
      </c>
      <c r="F354" s="239"/>
      <c r="G354" s="178" t="s">
        <v>8035</v>
      </c>
      <c r="H354" s="178" t="s">
        <v>769</v>
      </c>
      <c r="I354" s="216" t="s">
        <v>9168</v>
      </c>
      <c r="J354" s="178" t="s">
        <v>9181</v>
      </c>
    </row>
    <row r="355" spans="1:10" x14ac:dyDescent="0.25">
      <c r="A355" s="178" t="s">
        <v>9182</v>
      </c>
      <c r="B355" s="238" t="s">
        <v>9183</v>
      </c>
      <c r="C355" s="201" t="s">
        <v>5238</v>
      </c>
      <c r="D355" s="219"/>
      <c r="E355" s="229">
        <v>1387.2</v>
      </c>
      <c r="F355" s="239"/>
      <c r="G355" s="178" t="s">
        <v>8035</v>
      </c>
      <c r="H355" s="178" t="s">
        <v>769</v>
      </c>
      <c r="I355" s="216" t="s">
        <v>9168</v>
      </c>
      <c r="J355" s="178" t="s">
        <v>9184</v>
      </c>
    </row>
    <row r="356" spans="1:10" x14ac:dyDescent="0.25">
      <c r="A356" s="178" t="s">
        <v>9185</v>
      </c>
      <c r="B356" s="238" t="s">
        <v>9186</v>
      </c>
      <c r="C356" s="201" t="s">
        <v>7478</v>
      </c>
      <c r="D356" s="217"/>
      <c r="E356" s="229">
        <f>440+160</f>
        <v>600</v>
      </c>
      <c r="F356" s="234"/>
      <c r="G356" s="178" t="s">
        <v>8029</v>
      </c>
      <c r="H356" s="178" t="s">
        <v>769</v>
      </c>
      <c r="I356" s="216" t="s">
        <v>9187</v>
      </c>
      <c r="J356" s="178" t="s">
        <v>9188</v>
      </c>
    </row>
    <row r="357" spans="1:10" hidden="1" x14ac:dyDescent="0.25">
      <c r="A357" s="178" t="s">
        <v>9189</v>
      </c>
      <c r="B357" s="238" t="s">
        <v>9190</v>
      </c>
      <c r="C357" s="201" t="s">
        <v>9191</v>
      </c>
      <c r="D357" s="219"/>
      <c r="E357" s="229">
        <v>4217.7</v>
      </c>
      <c r="F357" s="239"/>
      <c r="G357" s="178" t="s">
        <v>8029</v>
      </c>
      <c r="H357" s="178" t="s">
        <v>8101</v>
      </c>
      <c r="I357" s="216" t="s">
        <v>9187</v>
      </c>
      <c r="J357" s="178" t="s">
        <v>9192</v>
      </c>
    </row>
    <row r="358" spans="1:10" x14ac:dyDescent="0.25">
      <c r="A358" s="178" t="s">
        <v>9193</v>
      </c>
      <c r="B358" s="212" t="s">
        <v>9194</v>
      </c>
      <c r="C358" s="201" t="s">
        <v>9195</v>
      </c>
      <c r="D358" s="217"/>
      <c r="E358" s="229">
        <v>460</v>
      </c>
      <c r="F358" s="239"/>
      <c r="G358" s="178" t="s">
        <v>8029</v>
      </c>
      <c r="H358" s="178" t="s">
        <v>769</v>
      </c>
      <c r="I358" s="216" t="s">
        <v>7563</v>
      </c>
      <c r="J358" s="178" t="s">
        <v>9196</v>
      </c>
    </row>
    <row r="359" spans="1:10" x14ac:dyDescent="0.25">
      <c r="A359" s="178" t="s">
        <v>9197</v>
      </c>
      <c r="B359" s="212" t="s">
        <v>9198</v>
      </c>
      <c r="C359" s="201" t="s">
        <v>5494</v>
      </c>
      <c r="D359" s="219"/>
      <c r="E359" s="229">
        <f>1250+500</f>
        <v>1750</v>
      </c>
      <c r="F359" s="239"/>
      <c r="G359" s="178" t="s">
        <v>8029</v>
      </c>
      <c r="H359" s="178" t="s">
        <v>769</v>
      </c>
      <c r="I359" s="216" t="s">
        <v>9199</v>
      </c>
      <c r="J359" s="178" t="s">
        <v>9200</v>
      </c>
    </row>
    <row r="360" spans="1:10" x14ac:dyDescent="0.25">
      <c r="A360" s="178" t="s">
        <v>9201</v>
      </c>
      <c r="B360" s="212" t="s">
        <v>9202</v>
      </c>
      <c r="C360" s="201" t="s">
        <v>6758</v>
      </c>
      <c r="D360" s="217"/>
      <c r="E360" s="214">
        <v>20000</v>
      </c>
      <c r="F360" s="215"/>
      <c r="G360" s="178" t="s">
        <v>8029</v>
      </c>
      <c r="H360" s="178" t="s">
        <v>769</v>
      </c>
      <c r="I360" s="216" t="s">
        <v>5096</v>
      </c>
      <c r="J360" s="178" t="s">
        <v>9203</v>
      </c>
    </row>
    <row r="361" spans="1:10" x14ac:dyDescent="0.25">
      <c r="A361" s="178" t="s">
        <v>9204</v>
      </c>
      <c r="B361" s="238" t="s">
        <v>9205</v>
      </c>
      <c r="C361" s="201" t="s">
        <v>7898</v>
      </c>
      <c r="D361" s="219"/>
      <c r="E361" s="214">
        <v>108</v>
      </c>
      <c r="F361" s="215"/>
      <c r="G361" s="178" t="s">
        <v>8035</v>
      </c>
      <c r="H361" s="178" t="s">
        <v>769</v>
      </c>
      <c r="I361" s="216" t="s">
        <v>8965</v>
      </c>
      <c r="J361" s="178" t="s">
        <v>9206</v>
      </c>
    </row>
    <row r="362" spans="1:10" x14ac:dyDescent="0.25">
      <c r="A362" s="178" t="s">
        <v>9207</v>
      </c>
      <c r="B362" s="212" t="s">
        <v>9208</v>
      </c>
      <c r="C362" s="201" t="s">
        <v>1517</v>
      </c>
      <c r="D362" s="219"/>
      <c r="E362" s="229">
        <v>4600</v>
      </c>
      <c r="F362" s="239"/>
      <c r="G362" s="178" t="s">
        <v>8029</v>
      </c>
      <c r="H362" s="178" t="s">
        <v>769</v>
      </c>
      <c r="I362" s="216" t="s">
        <v>8965</v>
      </c>
      <c r="J362" s="178" t="s">
        <v>9209</v>
      </c>
    </row>
    <row r="363" spans="1:10" x14ac:dyDescent="0.25">
      <c r="A363" s="178" t="s">
        <v>9210</v>
      </c>
      <c r="B363" s="212" t="s">
        <v>9211</v>
      </c>
      <c r="C363" s="201" t="s">
        <v>1758</v>
      </c>
      <c r="D363" s="217"/>
      <c r="E363" s="229">
        <v>785.92</v>
      </c>
      <c r="F363" s="239"/>
      <c r="G363" s="178" t="s">
        <v>8035</v>
      </c>
      <c r="H363" s="178" t="s">
        <v>769</v>
      </c>
      <c r="I363" s="216" t="s">
        <v>5097</v>
      </c>
      <c r="J363" s="178" t="s">
        <v>9212</v>
      </c>
    </row>
    <row r="364" spans="1:10" x14ac:dyDescent="0.25">
      <c r="A364" s="178" t="s">
        <v>9213</v>
      </c>
      <c r="B364" s="238" t="s">
        <v>9214</v>
      </c>
      <c r="C364" s="201" t="s">
        <v>8721</v>
      </c>
      <c r="D364" s="217"/>
      <c r="E364" s="229">
        <v>1671.94</v>
      </c>
      <c r="F364" s="239"/>
      <c r="G364" s="178" t="s">
        <v>8029</v>
      </c>
      <c r="H364" s="178" t="s">
        <v>769</v>
      </c>
      <c r="I364" s="216" t="s">
        <v>4079</v>
      </c>
      <c r="J364" s="178" t="s">
        <v>9215</v>
      </c>
    </row>
    <row r="365" spans="1:10" ht="14.25" customHeight="1" x14ac:dyDescent="0.25">
      <c r="A365" s="178" t="s">
        <v>9216</v>
      </c>
      <c r="B365" s="243" t="s">
        <v>9217</v>
      </c>
      <c r="C365" s="201" t="s">
        <v>277</v>
      </c>
      <c r="D365" s="219"/>
      <c r="E365" s="229">
        <v>2065</v>
      </c>
      <c r="F365" s="239"/>
      <c r="G365" s="178" t="s">
        <v>8035</v>
      </c>
      <c r="H365" s="178" t="s">
        <v>769</v>
      </c>
      <c r="I365" s="216" t="s">
        <v>5101</v>
      </c>
      <c r="J365" s="178" t="s">
        <v>9218</v>
      </c>
    </row>
    <row r="366" spans="1:10" x14ac:dyDescent="0.25">
      <c r="A366" s="178" t="s">
        <v>9219</v>
      </c>
      <c r="B366" s="212" t="s">
        <v>9220</v>
      </c>
      <c r="C366" s="201" t="s">
        <v>740</v>
      </c>
      <c r="D366" s="217"/>
      <c r="E366" s="229">
        <v>595</v>
      </c>
      <c r="F366" s="239"/>
      <c r="G366" s="178" t="s">
        <v>8035</v>
      </c>
      <c r="H366" s="178" t="s">
        <v>769</v>
      </c>
      <c r="I366" s="216" t="s">
        <v>5101</v>
      </c>
      <c r="J366" s="178" t="s">
        <v>9221</v>
      </c>
    </row>
    <row r="367" spans="1:10" x14ac:dyDescent="0.25">
      <c r="A367" s="178" t="s">
        <v>9222</v>
      </c>
      <c r="B367" s="238" t="s">
        <v>9223</v>
      </c>
      <c r="C367" s="201" t="s">
        <v>7895</v>
      </c>
      <c r="D367" s="219"/>
      <c r="E367" s="229">
        <v>602</v>
      </c>
      <c r="F367" s="239"/>
      <c r="G367" s="178" t="s">
        <v>8035</v>
      </c>
      <c r="H367" s="178" t="s">
        <v>769</v>
      </c>
      <c r="I367" s="216" t="s">
        <v>5101</v>
      </c>
      <c r="J367" s="178" t="s">
        <v>9224</v>
      </c>
    </row>
    <row r="368" spans="1:10" x14ac:dyDescent="0.25">
      <c r="A368" s="178" t="s">
        <v>9225</v>
      </c>
      <c r="B368" s="212" t="s">
        <v>9226</v>
      </c>
      <c r="C368" s="201" t="s">
        <v>8448</v>
      </c>
      <c r="D368" s="217"/>
      <c r="E368" s="229">
        <v>1160.42</v>
      </c>
      <c r="F368" s="239"/>
      <c r="G368" s="178" t="s">
        <v>8029</v>
      </c>
      <c r="H368" s="178" t="s">
        <v>769</v>
      </c>
      <c r="I368" s="216" t="s">
        <v>5103</v>
      </c>
      <c r="J368" s="178" t="s">
        <v>9227</v>
      </c>
    </row>
    <row r="369" spans="1:11" hidden="1" x14ac:dyDescent="0.25">
      <c r="A369" s="178" t="s">
        <v>9228</v>
      </c>
      <c r="B369" s="238" t="s">
        <v>9229</v>
      </c>
      <c r="C369" s="201" t="s">
        <v>9064</v>
      </c>
      <c r="D369" s="219"/>
      <c r="E369" s="229">
        <v>600</v>
      </c>
      <c r="F369" s="239"/>
      <c r="G369" s="178" t="s">
        <v>8035</v>
      </c>
      <c r="H369" s="178" t="s">
        <v>1254</v>
      </c>
      <c r="I369" s="216" t="s">
        <v>5101</v>
      </c>
      <c r="J369" s="178" t="s">
        <v>9230</v>
      </c>
      <c r="K369" s="178" t="s">
        <v>9231</v>
      </c>
    </row>
    <row r="370" spans="1:11" x14ac:dyDescent="0.25">
      <c r="A370" s="178" t="s">
        <v>9232</v>
      </c>
      <c r="B370" s="238" t="s">
        <v>9233</v>
      </c>
      <c r="C370" s="201" t="s">
        <v>9234</v>
      </c>
      <c r="D370" s="217"/>
      <c r="E370" s="229">
        <v>1200</v>
      </c>
      <c r="F370" s="239"/>
      <c r="G370" s="178" t="s">
        <v>8035</v>
      </c>
      <c r="H370" s="178" t="s">
        <v>769</v>
      </c>
      <c r="I370" s="216" t="s">
        <v>5101</v>
      </c>
      <c r="J370" s="178" t="s">
        <v>9235</v>
      </c>
    </row>
    <row r="371" spans="1:11" x14ac:dyDescent="0.25">
      <c r="A371" s="178" t="s">
        <v>9236</v>
      </c>
      <c r="B371" s="212" t="s">
        <v>9237</v>
      </c>
      <c r="C371" s="201" t="s">
        <v>3298</v>
      </c>
      <c r="D371" s="219"/>
      <c r="E371" s="229">
        <v>3000</v>
      </c>
      <c r="F371" s="239"/>
      <c r="G371" s="178" t="s">
        <v>8029</v>
      </c>
      <c r="H371" s="178" t="s">
        <v>769</v>
      </c>
      <c r="I371" s="216" t="s">
        <v>5101</v>
      </c>
      <c r="J371" s="178" t="s">
        <v>9238</v>
      </c>
    </row>
    <row r="372" spans="1:11" x14ac:dyDescent="0.25">
      <c r="A372" s="178" t="s">
        <v>9239</v>
      </c>
      <c r="B372" s="212" t="s">
        <v>9240</v>
      </c>
      <c r="C372" s="201" t="s">
        <v>8721</v>
      </c>
      <c r="D372" s="217"/>
      <c r="E372" s="229">
        <v>5133.6000000000004</v>
      </c>
      <c r="F372" s="239"/>
      <c r="G372" s="178" t="s">
        <v>8035</v>
      </c>
      <c r="H372" s="178" t="s">
        <v>769</v>
      </c>
      <c r="I372" s="216" t="s">
        <v>5103</v>
      </c>
      <c r="J372" s="178" t="s">
        <v>9241</v>
      </c>
    </row>
    <row r="373" spans="1:11" x14ac:dyDescent="0.25">
      <c r="A373" s="178" t="s">
        <v>9242</v>
      </c>
      <c r="B373" s="212" t="s">
        <v>9243</v>
      </c>
      <c r="C373" s="201" t="s">
        <v>249</v>
      </c>
      <c r="D373" s="217"/>
      <c r="E373" s="229">
        <v>350</v>
      </c>
      <c r="F373" s="242"/>
      <c r="G373" s="178" t="s">
        <v>8029</v>
      </c>
      <c r="H373" s="178" t="s">
        <v>769</v>
      </c>
      <c r="I373" s="216" t="s">
        <v>5103</v>
      </c>
      <c r="J373" s="178" t="s">
        <v>9244</v>
      </c>
    </row>
    <row r="374" spans="1:11" x14ac:dyDescent="0.25">
      <c r="A374" s="178" t="s">
        <v>9245</v>
      </c>
      <c r="B374" s="212" t="s">
        <v>9246</v>
      </c>
      <c r="C374" s="201" t="s">
        <v>1244</v>
      </c>
      <c r="D374" s="217"/>
      <c r="E374" s="214">
        <v>1000</v>
      </c>
      <c r="F374" s="234"/>
      <c r="G374" s="178" t="s">
        <v>8035</v>
      </c>
      <c r="H374" s="178" t="s">
        <v>769</v>
      </c>
      <c r="I374" s="216" t="s">
        <v>5103</v>
      </c>
      <c r="J374" s="178" t="s">
        <v>9247</v>
      </c>
    </row>
    <row r="375" spans="1:11" x14ac:dyDescent="0.25">
      <c r="A375" s="178" t="s">
        <v>9248</v>
      </c>
      <c r="B375" s="212" t="s">
        <v>9249</v>
      </c>
      <c r="C375" s="201" t="s">
        <v>10</v>
      </c>
      <c r="D375" s="217"/>
      <c r="E375" s="229">
        <v>624</v>
      </c>
      <c r="F375" s="242"/>
      <c r="G375" s="178" t="s">
        <v>8029</v>
      </c>
      <c r="H375" s="178" t="s">
        <v>769</v>
      </c>
      <c r="I375" s="216" t="s">
        <v>9250</v>
      </c>
      <c r="J375" s="178" t="s">
        <v>9251</v>
      </c>
    </row>
    <row r="376" spans="1:11" x14ac:dyDescent="0.25">
      <c r="A376" s="178" t="s">
        <v>9252</v>
      </c>
      <c r="B376" s="212" t="s">
        <v>9253</v>
      </c>
      <c r="C376" s="201" t="s">
        <v>3138</v>
      </c>
      <c r="D376" s="217"/>
      <c r="E376" s="229">
        <v>11500</v>
      </c>
      <c r="F376" s="239"/>
      <c r="G376" s="178" t="s">
        <v>8029</v>
      </c>
      <c r="H376" s="178" t="s">
        <v>769</v>
      </c>
      <c r="I376" s="216" t="s">
        <v>7565</v>
      </c>
      <c r="J376" s="178" t="s">
        <v>9254</v>
      </c>
    </row>
    <row r="377" spans="1:11" x14ac:dyDescent="0.25">
      <c r="A377" s="178" t="s">
        <v>9255</v>
      </c>
      <c r="B377" s="212" t="s">
        <v>9256</v>
      </c>
      <c r="C377" s="201" t="s">
        <v>8584</v>
      </c>
      <c r="D377" s="217"/>
      <c r="E377" s="229">
        <v>3720</v>
      </c>
      <c r="F377" s="242"/>
      <c r="G377" s="178" t="s">
        <v>8029</v>
      </c>
      <c r="H377" s="178" t="s">
        <v>769</v>
      </c>
      <c r="I377" s="216" t="s">
        <v>7565</v>
      </c>
      <c r="J377" s="178" t="s">
        <v>9257</v>
      </c>
    </row>
    <row r="378" spans="1:11" x14ac:dyDescent="0.25">
      <c r="A378" s="178" t="s">
        <v>9258</v>
      </c>
      <c r="B378" s="212" t="s">
        <v>9259</v>
      </c>
      <c r="C378" s="201" t="s">
        <v>5238</v>
      </c>
      <c r="E378" s="229">
        <v>1222</v>
      </c>
      <c r="G378" s="178" t="s">
        <v>8029</v>
      </c>
      <c r="H378" s="178" t="s">
        <v>769</v>
      </c>
      <c r="I378" s="178" t="s">
        <v>9260</v>
      </c>
      <c r="J378" s="178" t="s">
        <v>9261</v>
      </c>
    </row>
    <row r="379" spans="1:11" x14ac:dyDescent="0.25">
      <c r="A379" s="178" t="s">
        <v>9262</v>
      </c>
      <c r="B379" s="212" t="s">
        <v>9263</v>
      </c>
      <c r="C379" s="201" t="s">
        <v>735</v>
      </c>
      <c r="E379" s="229">
        <v>780</v>
      </c>
      <c r="G379" s="178" t="s">
        <v>8029</v>
      </c>
      <c r="H379" s="178" t="s">
        <v>769</v>
      </c>
      <c r="I379" s="178" t="s">
        <v>4103</v>
      </c>
      <c r="J379" s="178" t="s">
        <v>9264</v>
      </c>
    </row>
    <row r="380" spans="1:11" x14ac:dyDescent="0.25">
      <c r="A380" s="178" t="s">
        <v>9265</v>
      </c>
      <c r="B380" s="212" t="s">
        <v>9266</v>
      </c>
      <c r="C380" s="201" t="s">
        <v>8914</v>
      </c>
      <c r="D380" s="213"/>
      <c r="E380" s="229">
        <v>38000</v>
      </c>
      <c r="F380" s="239"/>
      <c r="G380" s="178" t="s">
        <v>8029</v>
      </c>
      <c r="H380" s="178" t="s">
        <v>769</v>
      </c>
      <c r="I380" s="216" t="s">
        <v>7567</v>
      </c>
      <c r="J380" s="178" t="s">
        <v>9267</v>
      </c>
    </row>
    <row r="381" spans="1:11" x14ac:dyDescent="0.25">
      <c r="A381" s="178" t="s">
        <v>9268</v>
      </c>
      <c r="B381" s="212" t="s">
        <v>9269</v>
      </c>
      <c r="C381" s="201" t="s">
        <v>277</v>
      </c>
      <c r="E381" s="214">
        <v>110</v>
      </c>
      <c r="F381" s="215"/>
      <c r="G381" s="178" t="s">
        <v>8035</v>
      </c>
      <c r="H381" s="178" t="s">
        <v>769</v>
      </c>
      <c r="I381" s="178" t="s">
        <v>7567</v>
      </c>
      <c r="J381" s="178" t="s">
        <v>9270</v>
      </c>
    </row>
    <row r="382" spans="1:11" x14ac:dyDescent="0.25">
      <c r="A382" s="178" t="s">
        <v>9271</v>
      </c>
      <c r="B382" s="212" t="s">
        <v>9272</v>
      </c>
      <c r="C382" s="201" t="s">
        <v>8584</v>
      </c>
      <c r="D382" s="231"/>
      <c r="E382" s="229">
        <v>14070</v>
      </c>
      <c r="F382" s="239"/>
      <c r="G382" s="178" t="s">
        <v>8029</v>
      </c>
      <c r="H382" s="178" t="s">
        <v>769</v>
      </c>
      <c r="I382" s="216" t="s">
        <v>4106</v>
      </c>
      <c r="J382" s="178" t="s">
        <v>9273</v>
      </c>
    </row>
    <row r="383" spans="1:11" x14ac:dyDescent="0.25">
      <c r="A383" s="178" t="s">
        <v>9274</v>
      </c>
      <c r="B383" s="212" t="s">
        <v>9275</v>
      </c>
      <c r="C383" s="201" t="s">
        <v>7800</v>
      </c>
      <c r="D383" s="231"/>
      <c r="E383" s="229">
        <f>7603.15+6154</f>
        <v>13757.15</v>
      </c>
      <c r="F383" s="239"/>
      <c r="G383" s="178" t="s">
        <v>8029</v>
      </c>
      <c r="H383" s="178" t="s">
        <v>769</v>
      </c>
      <c r="I383" s="216" t="s">
        <v>4106</v>
      </c>
      <c r="J383" s="178" t="s">
        <v>9276</v>
      </c>
    </row>
    <row r="384" spans="1:11" x14ac:dyDescent="0.25">
      <c r="A384" s="178" t="s">
        <v>9277</v>
      </c>
      <c r="B384" s="212" t="s">
        <v>9278</v>
      </c>
      <c r="C384" s="201" t="s">
        <v>9279</v>
      </c>
      <c r="D384" s="217"/>
      <c r="E384" s="214">
        <f>4303.02+3304</f>
        <v>7607.02</v>
      </c>
      <c r="F384" s="215"/>
      <c r="G384" s="178" t="s">
        <v>8029</v>
      </c>
      <c r="H384" s="178" t="s">
        <v>769</v>
      </c>
      <c r="I384" s="216" t="s">
        <v>4106</v>
      </c>
      <c r="J384" s="178" t="s">
        <v>9280</v>
      </c>
    </row>
    <row r="385" spans="1:12" x14ac:dyDescent="0.25">
      <c r="A385" s="178" t="s">
        <v>9281</v>
      </c>
      <c r="B385" s="212" t="s">
        <v>9282</v>
      </c>
      <c r="C385" s="201" t="s">
        <v>8661</v>
      </c>
      <c r="D385" s="231"/>
      <c r="E385" s="229">
        <v>1800</v>
      </c>
      <c r="F385" s="239"/>
      <c r="G385" s="178" t="s">
        <v>8029</v>
      </c>
      <c r="H385" s="178" t="s">
        <v>769</v>
      </c>
      <c r="I385" s="216" t="s">
        <v>4106</v>
      </c>
      <c r="J385" s="178" t="s">
        <v>9283</v>
      </c>
    </row>
    <row r="386" spans="1:12" x14ac:dyDescent="0.25">
      <c r="A386" s="178" t="s">
        <v>9284</v>
      </c>
      <c r="B386" s="212" t="s">
        <v>9282</v>
      </c>
      <c r="C386" s="201" t="s">
        <v>8661</v>
      </c>
      <c r="D386" s="231"/>
      <c r="E386" s="229">
        <v>1130</v>
      </c>
      <c r="F386" s="239"/>
      <c r="G386" s="178" t="s">
        <v>8029</v>
      </c>
      <c r="H386" s="178" t="s">
        <v>769</v>
      </c>
      <c r="I386" s="216" t="s">
        <v>4106</v>
      </c>
      <c r="J386" s="178" t="s">
        <v>9285</v>
      </c>
    </row>
    <row r="387" spans="1:12" x14ac:dyDescent="0.25">
      <c r="A387" s="178" t="s">
        <v>9286</v>
      </c>
      <c r="B387" s="212" t="s">
        <v>9287</v>
      </c>
      <c r="C387" s="201" t="s">
        <v>9288</v>
      </c>
      <c r="D387" s="231"/>
      <c r="E387" s="229">
        <v>562.5</v>
      </c>
      <c r="F387" s="239"/>
      <c r="G387" s="178" t="s">
        <v>8029</v>
      </c>
      <c r="H387" s="178" t="s">
        <v>769</v>
      </c>
      <c r="I387" s="216" t="s">
        <v>7569</v>
      </c>
      <c r="J387" s="178" t="s">
        <v>9289</v>
      </c>
    </row>
    <row r="388" spans="1:12" x14ac:dyDescent="0.25">
      <c r="A388" s="178" t="s">
        <v>9290</v>
      </c>
      <c r="B388" s="212" t="s">
        <v>9291</v>
      </c>
      <c r="C388" s="201" t="s">
        <v>9292</v>
      </c>
      <c r="D388" s="231"/>
      <c r="E388" s="229">
        <v>880.35</v>
      </c>
      <c r="F388" s="239"/>
      <c r="G388" s="178" t="s">
        <v>8029</v>
      </c>
      <c r="H388" s="178" t="s">
        <v>769</v>
      </c>
      <c r="I388" s="216" t="s">
        <v>7570</v>
      </c>
      <c r="J388" s="178" t="s">
        <v>9293</v>
      </c>
    </row>
    <row r="389" spans="1:12" x14ac:dyDescent="0.25">
      <c r="A389" s="178" t="s">
        <v>9294</v>
      </c>
      <c r="B389" s="212" t="s">
        <v>9295</v>
      </c>
      <c r="C389" s="201" t="s">
        <v>931</v>
      </c>
      <c r="D389" s="217"/>
      <c r="E389" s="229">
        <v>2430.5</v>
      </c>
      <c r="F389" s="239"/>
      <c r="G389" s="178" t="s">
        <v>8035</v>
      </c>
      <c r="H389" s="178" t="s">
        <v>769</v>
      </c>
      <c r="I389" s="216" t="s">
        <v>6339</v>
      </c>
      <c r="J389" s="178" t="s">
        <v>9296</v>
      </c>
    </row>
    <row r="390" spans="1:12" x14ac:dyDescent="0.25">
      <c r="A390" s="178" t="s">
        <v>9297</v>
      </c>
      <c r="B390" s="238" t="s">
        <v>9298</v>
      </c>
      <c r="C390" s="201" t="s">
        <v>2754</v>
      </c>
      <c r="D390" s="217"/>
      <c r="E390" s="214">
        <v>1680</v>
      </c>
      <c r="F390" s="234"/>
      <c r="G390" s="178" t="s">
        <v>8029</v>
      </c>
      <c r="H390" s="178" t="s">
        <v>769</v>
      </c>
      <c r="I390" s="216" t="s">
        <v>6340</v>
      </c>
      <c r="J390" s="178" t="s">
        <v>9299</v>
      </c>
    </row>
    <row r="391" spans="1:12" x14ac:dyDescent="0.25">
      <c r="A391" s="178" t="s">
        <v>9300</v>
      </c>
      <c r="B391" s="212" t="s">
        <v>9301</v>
      </c>
      <c r="C391" s="201" t="s">
        <v>5657</v>
      </c>
      <c r="D391" s="217"/>
      <c r="E391" s="229">
        <v>120</v>
      </c>
      <c r="F391" s="239"/>
      <c r="G391" s="178" t="s">
        <v>8029</v>
      </c>
      <c r="H391" s="178" t="s">
        <v>769</v>
      </c>
      <c r="I391" s="216" t="s">
        <v>6340</v>
      </c>
      <c r="J391" s="178" t="s">
        <v>9302</v>
      </c>
    </row>
    <row r="392" spans="1:12" x14ac:dyDescent="0.25">
      <c r="A392" s="178" t="s">
        <v>9303</v>
      </c>
      <c r="B392" s="212" t="s">
        <v>9304</v>
      </c>
      <c r="C392" s="201" t="s">
        <v>9305</v>
      </c>
      <c r="D392" s="219"/>
      <c r="E392" s="214">
        <v>500</v>
      </c>
      <c r="F392" s="239"/>
      <c r="G392" s="178" t="s">
        <v>8035</v>
      </c>
      <c r="H392" s="178" t="s">
        <v>769</v>
      </c>
      <c r="I392" s="216" t="s">
        <v>6340</v>
      </c>
      <c r="J392" s="178" t="s">
        <v>9306</v>
      </c>
    </row>
    <row r="393" spans="1:12" x14ac:dyDescent="0.25">
      <c r="A393" s="178" t="s">
        <v>9307</v>
      </c>
      <c r="B393" s="212" t="s">
        <v>9308</v>
      </c>
      <c r="C393" s="201" t="s">
        <v>277</v>
      </c>
      <c r="D393" s="217"/>
      <c r="E393" s="229">
        <v>1000</v>
      </c>
      <c r="F393" s="239"/>
      <c r="G393" s="178" t="s">
        <v>8035</v>
      </c>
      <c r="H393" s="178" t="s">
        <v>769</v>
      </c>
      <c r="I393" s="216" t="s">
        <v>6340</v>
      </c>
      <c r="J393" s="178" t="s">
        <v>9309</v>
      </c>
    </row>
    <row r="394" spans="1:12" x14ac:dyDescent="0.25">
      <c r="A394" s="178" t="s">
        <v>9310</v>
      </c>
      <c r="B394" s="212" t="s">
        <v>9311</v>
      </c>
      <c r="C394" s="201" t="s">
        <v>277</v>
      </c>
      <c r="D394" s="217"/>
      <c r="E394" s="214">
        <v>390</v>
      </c>
      <c r="F394" s="234"/>
      <c r="G394" s="178" t="s">
        <v>8035</v>
      </c>
      <c r="H394" s="178" t="s">
        <v>769</v>
      </c>
      <c r="I394" s="216" t="s">
        <v>6340</v>
      </c>
      <c r="J394" s="178" t="s">
        <v>9312</v>
      </c>
      <c r="K394" s="233"/>
    </row>
    <row r="395" spans="1:12" x14ac:dyDescent="0.25">
      <c r="A395" s="178" t="s">
        <v>9313</v>
      </c>
      <c r="B395" s="212" t="s">
        <v>9314</v>
      </c>
      <c r="C395" s="201" t="s">
        <v>6743</v>
      </c>
      <c r="D395" s="217"/>
      <c r="E395" s="214">
        <v>1115</v>
      </c>
      <c r="F395" s="215"/>
      <c r="G395" s="178" t="s">
        <v>8029</v>
      </c>
      <c r="H395" s="178" t="s">
        <v>769</v>
      </c>
      <c r="I395" s="216" t="s">
        <v>7571</v>
      </c>
      <c r="J395" s="178" t="s">
        <v>9315</v>
      </c>
      <c r="L395" s="244"/>
    </row>
    <row r="396" spans="1:12" x14ac:dyDescent="0.25">
      <c r="A396" s="178" t="s">
        <v>9316</v>
      </c>
      <c r="B396" s="212" t="s">
        <v>9317</v>
      </c>
      <c r="C396" s="201" t="s">
        <v>8721</v>
      </c>
      <c r="D396" s="217"/>
      <c r="E396" s="229">
        <f>7626.34</f>
        <v>7626.34</v>
      </c>
      <c r="F396" s="239"/>
      <c r="G396" s="178" t="s">
        <v>8029</v>
      </c>
      <c r="H396" s="178" t="s">
        <v>769</v>
      </c>
      <c r="I396" s="216" t="s">
        <v>7571</v>
      </c>
      <c r="J396" s="178" t="s">
        <v>9318</v>
      </c>
    </row>
    <row r="397" spans="1:12" x14ac:dyDescent="0.25">
      <c r="A397" s="178" t="s">
        <v>9319</v>
      </c>
      <c r="B397" s="238" t="s">
        <v>9320</v>
      </c>
      <c r="C397" s="201" t="s">
        <v>9321</v>
      </c>
      <c r="D397" s="217"/>
      <c r="E397" s="229">
        <v>270</v>
      </c>
      <c r="F397" s="239"/>
      <c r="G397" s="178" t="s">
        <v>8029</v>
      </c>
      <c r="H397" s="178" t="s">
        <v>769</v>
      </c>
      <c r="I397" s="216" t="s">
        <v>7571</v>
      </c>
      <c r="J397" s="178" t="s">
        <v>9322</v>
      </c>
    </row>
    <row r="398" spans="1:12" x14ac:dyDescent="0.25">
      <c r="A398" s="178" t="s">
        <v>9323</v>
      </c>
      <c r="B398" s="238" t="s">
        <v>9324</v>
      </c>
      <c r="C398" s="201" t="s">
        <v>225</v>
      </c>
      <c r="D398" s="217"/>
      <c r="E398" s="229">
        <v>175</v>
      </c>
      <c r="F398" s="239"/>
      <c r="G398" s="178" t="s">
        <v>8029</v>
      </c>
      <c r="H398" s="178" t="s">
        <v>769</v>
      </c>
      <c r="I398" s="216" t="s">
        <v>7571</v>
      </c>
      <c r="J398" s="178" t="s">
        <v>9325</v>
      </c>
    </row>
    <row r="399" spans="1:12" x14ac:dyDescent="0.25">
      <c r="A399" s="178" t="s">
        <v>9326</v>
      </c>
      <c r="B399" s="212" t="s">
        <v>9327</v>
      </c>
      <c r="C399" s="201" t="s">
        <v>9328</v>
      </c>
      <c r="D399" s="217"/>
      <c r="E399" s="229">
        <v>610</v>
      </c>
      <c r="F399" s="239"/>
      <c r="G399" s="178" t="s">
        <v>8029</v>
      </c>
      <c r="H399" s="178" t="s">
        <v>769</v>
      </c>
      <c r="I399" s="216" t="s">
        <v>7571</v>
      </c>
      <c r="J399" s="178" t="s">
        <v>9329</v>
      </c>
    </row>
    <row r="400" spans="1:12" x14ac:dyDescent="0.25">
      <c r="A400" s="178" t="s">
        <v>9330</v>
      </c>
      <c r="B400" s="212" t="s">
        <v>9331</v>
      </c>
      <c r="C400" s="201" t="s">
        <v>5784</v>
      </c>
      <c r="D400" s="231"/>
      <c r="E400" s="229">
        <v>480</v>
      </c>
      <c r="F400" s="239"/>
      <c r="G400" s="178" t="s">
        <v>8029</v>
      </c>
      <c r="H400" s="178" t="s">
        <v>769</v>
      </c>
      <c r="I400" s="216" t="s">
        <v>9332</v>
      </c>
      <c r="J400" s="178" t="s">
        <v>9333</v>
      </c>
    </row>
    <row r="401" spans="1:10" x14ac:dyDescent="0.25">
      <c r="A401" s="178" t="s">
        <v>9334</v>
      </c>
      <c r="B401" s="212" t="s">
        <v>9335</v>
      </c>
      <c r="C401" s="201" t="s">
        <v>1393</v>
      </c>
      <c r="D401" s="219"/>
      <c r="E401" s="214">
        <v>3350</v>
      </c>
      <c r="F401" s="215"/>
      <c r="G401" s="178" t="s">
        <v>8029</v>
      </c>
      <c r="H401" s="178" t="s">
        <v>769</v>
      </c>
      <c r="I401" s="216" t="s">
        <v>9332</v>
      </c>
      <c r="J401" s="178" t="s">
        <v>9336</v>
      </c>
    </row>
    <row r="402" spans="1:10" x14ac:dyDescent="0.25">
      <c r="A402" s="178" t="s">
        <v>9337</v>
      </c>
      <c r="B402" s="212" t="s">
        <v>9338</v>
      </c>
      <c r="C402" s="201" t="s">
        <v>9339</v>
      </c>
      <c r="D402" s="217"/>
      <c r="E402" s="214">
        <v>9000</v>
      </c>
      <c r="F402" s="215"/>
      <c r="G402" s="178" t="s">
        <v>8035</v>
      </c>
      <c r="H402" s="178" t="s">
        <v>769</v>
      </c>
      <c r="I402" s="216" t="s">
        <v>6341</v>
      </c>
      <c r="J402" s="178" t="s">
        <v>9340</v>
      </c>
    </row>
    <row r="403" spans="1:10" x14ac:dyDescent="0.25">
      <c r="A403" s="178" t="s">
        <v>9341</v>
      </c>
      <c r="B403" s="212" t="s">
        <v>9342</v>
      </c>
      <c r="C403" s="201" t="s">
        <v>1872</v>
      </c>
      <c r="D403" s="217"/>
      <c r="E403" s="229">
        <v>850</v>
      </c>
      <c r="F403" s="239"/>
      <c r="G403" s="178" t="s">
        <v>8029</v>
      </c>
      <c r="H403" s="178" t="s">
        <v>769</v>
      </c>
      <c r="I403" s="216" t="s">
        <v>6341</v>
      </c>
      <c r="J403" s="178" t="s">
        <v>9343</v>
      </c>
    </row>
    <row r="404" spans="1:10" hidden="1" x14ac:dyDescent="0.25">
      <c r="A404" s="178" t="s">
        <v>9344</v>
      </c>
      <c r="B404" s="212" t="s">
        <v>9345</v>
      </c>
      <c r="C404" s="201" t="s">
        <v>5493</v>
      </c>
      <c r="D404" s="217"/>
      <c r="E404" s="214">
        <v>96</v>
      </c>
      <c r="F404" s="215"/>
      <c r="G404" s="178" t="s">
        <v>8029</v>
      </c>
      <c r="H404" s="178" t="s">
        <v>8814</v>
      </c>
      <c r="I404" s="216" t="s">
        <v>6341</v>
      </c>
      <c r="J404" s="178" t="s">
        <v>9346</v>
      </c>
    </row>
    <row r="405" spans="1:10" x14ac:dyDescent="0.25">
      <c r="A405" s="178" t="s">
        <v>9347</v>
      </c>
      <c r="B405" s="212" t="s">
        <v>9348</v>
      </c>
      <c r="C405" s="201" t="s">
        <v>184</v>
      </c>
      <c r="E405" s="229">
        <v>1560</v>
      </c>
      <c r="F405" s="239"/>
      <c r="G405" s="178" t="s">
        <v>8029</v>
      </c>
      <c r="H405" s="178" t="s">
        <v>769</v>
      </c>
      <c r="I405" s="178" t="s">
        <v>6341</v>
      </c>
      <c r="J405" s="178" t="s">
        <v>9349</v>
      </c>
    </row>
    <row r="406" spans="1:10" x14ac:dyDescent="0.25">
      <c r="A406" s="178" t="s">
        <v>9350</v>
      </c>
      <c r="B406" s="238" t="s">
        <v>9351</v>
      </c>
      <c r="C406" s="201" t="s">
        <v>221</v>
      </c>
      <c r="D406" s="231"/>
      <c r="E406" s="214">
        <v>2077</v>
      </c>
      <c r="F406" s="234"/>
      <c r="G406" s="178" t="s">
        <v>8029</v>
      </c>
      <c r="H406" s="178" t="s">
        <v>769</v>
      </c>
      <c r="I406" s="216" t="s">
        <v>5107</v>
      </c>
      <c r="J406" s="178" t="s">
        <v>9352</v>
      </c>
    </row>
    <row r="407" spans="1:10" x14ac:dyDescent="0.25">
      <c r="A407" s="178" t="s">
        <v>9353</v>
      </c>
      <c r="B407" s="238" t="s">
        <v>9354</v>
      </c>
      <c r="C407" s="201" t="s">
        <v>221</v>
      </c>
      <c r="D407" s="231"/>
      <c r="E407" s="214">
        <v>252.05</v>
      </c>
      <c r="F407" s="234"/>
      <c r="G407" s="178" t="s">
        <v>8029</v>
      </c>
      <c r="H407" s="178" t="s">
        <v>769</v>
      </c>
      <c r="I407" s="216" t="s">
        <v>5107</v>
      </c>
      <c r="J407" s="178" t="s">
        <v>9355</v>
      </c>
    </row>
    <row r="408" spans="1:10" x14ac:dyDescent="0.25">
      <c r="A408" s="178" t="s">
        <v>9356</v>
      </c>
      <c r="B408" s="212" t="s">
        <v>9357</v>
      </c>
      <c r="C408" s="201" t="s">
        <v>931</v>
      </c>
      <c r="D408" s="217"/>
      <c r="E408" s="214">
        <f>(115+115)*168.5</f>
        <v>38755</v>
      </c>
      <c r="F408" s="234"/>
      <c r="G408" s="178" t="s">
        <v>8035</v>
      </c>
      <c r="H408" s="178" t="s">
        <v>769</v>
      </c>
      <c r="I408" s="216" t="s">
        <v>4167</v>
      </c>
      <c r="J408" s="178" t="s">
        <v>9358</v>
      </c>
    </row>
    <row r="409" spans="1:10" x14ac:dyDescent="0.25">
      <c r="A409" s="178" t="s">
        <v>9359</v>
      </c>
      <c r="B409" s="238" t="s">
        <v>9360</v>
      </c>
      <c r="C409" s="201" t="s">
        <v>9361</v>
      </c>
      <c r="D409" s="231"/>
      <c r="E409" s="229">
        <v>600</v>
      </c>
      <c r="F409" s="242"/>
      <c r="G409" s="178" t="s">
        <v>8029</v>
      </c>
      <c r="H409" s="178" t="s">
        <v>769</v>
      </c>
      <c r="I409" s="216" t="s">
        <v>4167</v>
      </c>
      <c r="J409" s="178" t="s">
        <v>9362</v>
      </c>
    </row>
    <row r="410" spans="1:10" x14ac:dyDescent="0.25">
      <c r="A410" s="178" t="s">
        <v>9363</v>
      </c>
      <c r="B410" s="212" t="s">
        <v>9364</v>
      </c>
      <c r="C410" s="201" t="s">
        <v>732</v>
      </c>
      <c r="D410" s="217"/>
      <c r="E410" s="214">
        <v>7395</v>
      </c>
      <c r="F410" s="234"/>
      <c r="G410" s="178" t="s">
        <v>8029</v>
      </c>
      <c r="H410" s="178" t="s">
        <v>769</v>
      </c>
      <c r="I410" s="216" t="s">
        <v>4167</v>
      </c>
      <c r="J410" s="178" t="s">
        <v>9365</v>
      </c>
    </row>
    <row r="411" spans="1:10" x14ac:dyDescent="0.25">
      <c r="A411" s="178" t="s">
        <v>9366</v>
      </c>
      <c r="B411" s="238" t="s">
        <v>9367</v>
      </c>
      <c r="C411" s="201" t="s">
        <v>5238</v>
      </c>
      <c r="D411" s="231"/>
      <c r="E411" s="229">
        <v>357.07</v>
      </c>
      <c r="F411" s="242"/>
      <c r="G411" s="178" t="s">
        <v>8035</v>
      </c>
      <c r="H411" s="178" t="s">
        <v>769</v>
      </c>
      <c r="I411" s="216" t="s">
        <v>4167</v>
      </c>
      <c r="J411" s="178" t="s">
        <v>9368</v>
      </c>
    </row>
    <row r="412" spans="1:10" x14ac:dyDescent="0.25">
      <c r="A412" s="178" t="s">
        <v>9369</v>
      </c>
      <c r="B412" s="238" t="s">
        <v>9370</v>
      </c>
      <c r="C412" s="201" t="s">
        <v>5657</v>
      </c>
      <c r="D412" s="231"/>
      <c r="E412" s="229">
        <v>80</v>
      </c>
      <c r="F412" s="239"/>
      <c r="G412" s="178" t="s">
        <v>8029</v>
      </c>
      <c r="H412" s="178" t="s">
        <v>769</v>
      </c>
      <c r="I412" s="216" t="s">
        <v>4167</v>
      </c>
      <c r="J412" s="178" t="s">
        <v>9371</v>
      </c>
    </row>
    <row r="413" spans="1:10" x14ac:dyDescent="0.25">
      <c r="A413" s="178" t="s">
        <v>9372</v>
      </c>
      <c r="B413" s="212" t="s">
        <v>9373</v>
      </c>
      <c r="C413" s="201" t="s">
        <v>8584</v>
      </c>
      <c r="D413" s="231"/>
      <c r="E413" s="229">
        <v>7575</v>
      </c>
      <c r="F413" s="239"/>
      <c r="G413" s="178" t="s">
        <v>8029</v>
      </c>
      <c r="H413" s="178" t="s">
        <v>769</v>
      </c>
      <c r="I413" s="216" t="s">
        <v>7572</v>
      </c>
      <c r="J413" s="178" t="s">
        <v>9374</v>
      </c>
    </row>
    <row r="414" spans="1:10" x14ac:dyDescent="0.25">
      <c r="A414" s="178" t="s">
        <v>9375</v>
      </c>
      <c r="B414" s="212" t="s">
        <v>9376</v>
      </c>
      <c r="C414" s="201" t="s">
        <v>8676</v>
      </c>
      <c r="D414" s="231"/>
      <c r="E414" s="229">
        <v>320</v>
      </c>
      <c r="F414" s="239"/>
      <c r="G414" s="178" t="s">
        <v>8029</v>
      </c>
      <c r="H414" s="178" t="s">
        <v>769</v>
      </c>
      <c r="I414" s="216" t="s">
        <v>7572</v>
      </c>
      <c r="J414" s="178" t="s">
        <v>9377</v>
      </c>
    </row>
    <row r="415" spans="1:10" x14ac:dyDescent="0.25">
      <c r="A415" s="178" t="s">
        <v>9378</v>
      </c>
      <c r="B415" s="238" t="s">
        <v>9379</v>
      </c>
      <c r="C415" s="201" t="s">
        <v>3138</v>
      </c>
      <c r="D415" s="231"/>
      <c r="E415" s="229">
        <v>2434.8000000000002</v>
      </c>
      <c r="F415" s="242"/>
      <c r="G415" s="178" t="s">
        <v>8029</v>
      </c>
      <c r="H415" s="178" t="s">
        <v>769</v>
      </c>
      <c r="I415" s="245" t="s">
        <v>7572</v>
      </c>
      <c r="J415" s="178" t="s">
        <v>9380</v>
      </c>
    </row>
    <row r="416" spans="1:10" x14ac:dyDescent="0.25">
      <c r="A416" s="178" t="s">
        <v>9381</v>
      </c>
      <c r="B416" s="238" t="s">
        <v>9382</v>
      </c>
      <c r="C416" s="201" t="s">
        <v>3138</v>
      </c>
      <c r="D416" s="231"/>
      <c r="E416" s="229">
        <v>1500</v>
      </c>
      <c r="F416" s="239"/>
      <c r="G416" s="178" t="s">
        <v>8029</v>
      </c>
      <c r="H416" s="178" t="s">
        <v>769</v>
      </c>
      <c r="I416" s="216" t="s">
        <v>7572</v>
      </c>
      <c r="J416" s="178" t="s">
        <v>9383</v>
      </c>
    </row>
    <row r="417" spans="1:12" x14ac:dyDescent="0.25">
      <c r="A417" s="178" t="s">
        <v>9384</v>
      </c>
      <c r="B417" s="212" t="s">
        <v>9385</v>
      </c>
      <c r="C417" s="201" t="s">
        <v>5238</v>
      </c>
      <c r="D417" s="213"/>
      <c r="E417" s="229">
        <v>139</v>
      </c>
      <c r="F417" s="239"/>
      <c r="G417" s="178" t="s">
        <v>8035</v>
      </c>
      <c r="H417" s="178" t="s">
        <v>769</v>
      </c>
      <c r="I417" s="216" t="s">
        <v>7572</v>
      </c>
      <c r="J417" s="178" t="s">
        <v>9386</v>
      </c>
    </row>
    <row r="418" spans="1:12" x14ac:dyDescent="0.25">
      <c r="A418" s="178" t="s">
        <v>9387</v>
      </c>
      <c r="B418" s="212" t="s">
        <v>9388</v>
      </c>
      <c r="C418" s="201" t="s">
        <v>4159</v>
      </c>
      <c r="D418" s="213"/>
      <c r="E418" s="229">
        <v>20.9</v>
      </c>
      <c r="F418" s="239"/>
      <c r="G418" s="178" t="s">
        <v>8035</v>
      </c>
      <c r="H418" s="178" t="s">
        <v>769</v>
      </c>
      <c r="I418" s="216" t="s">
        <v>7572</v>
      </c>
      <c r="J418" s="178" t="s">
        <v>9389</v>
      </c>
    </row>
    <row r="419" spans="1:12" x14ac:dyDescent="0.25">
      <c r="A419" s="178" t="s">
        <v>9390</v>
      </c>
      <c r="B419" s="246" t="s">
        <v>9391</v>
      </c>
      <c r="C419" s="201" t="s">
        <v>740</v>
      </c>
      <c r="D419" s="231"/>
      <c r="E419" s="229">
        <v>150</v>
      </c>
      <c r="F419" s="239"/>
      <c r="G419" s="178" t="s">
        <v>8035</v>
      </c>
      <c r="H419" s="178" t="s">
        <v>769</v>
      </c>
      <c r="I419" s="216" t="s">
        <v>6343</v>
      </c>
      <c r="J419" s="178" t="s">
        <v>9392</v>
      </c>
    </row>
    <row r="420" spans="1:12" x14ac:dyDescent="0.25">
      <c r="A420" s="178" t="s">
        <v>9393</v>
      </c>
      <c r="B420" s="246" t="s">
        <v>9394</v>
      </c>
      <c r="C420" s="201" t="s">
        <v>277</v>
      </c>
      <c r="D420" s="217"/>
      <c r="E420" s="229">
        <v>1770</v>
      </c>
      <c r="F420" s="239"/>
      <c r="G420" s="178" t="s">
        <v>8035</v>
      </c>
      <c r="H420" s="178" t="s">
        <v>769</v>
      </c>
      <c r="I420" s="216" t="s">
        <v>6343</v>
      </c>
      <c r="J420" s="178" t="s">
        <v>9395</v>
      </c>
    </row>
    <row r="421" spans="1:12" x14ac:dyDescent="0.25">
      <c r="A421" s="178" t="s">
        <v>9396</v>
      </c>
      <c r="B421" s="212" t="s">
        <v>9397</v>
      </c>
      <c r="C421" s="201" t="s">
        <v>3539</v>
      </c>
      <c r="D421" s="231"/>
      <c r="E421" s="229">
        <f>(500*8.5)+(250*4.5)+(20*11*3)+(20*11*6.5)+85</f>
        <v>7550</v>
      </c>
      <c r="F421" s="239"/>
      <c r="G421" s="178" t="s">
        <v>8035</v>
      </c>
      <c r="H421" s="178" t="s">
        <v>769</v>
      </c>
      <c r="I421" s="216" t="s">
        <v>6343</v>
      </c>
      <c r="J421" s="178" t="s">
        <v>9398</v>
      </c>
    </row>
    <row r="422" spans="1:12" x14ac:dyDescent="0.25">
      <c r="A422" s="178" t="s">
        <v>9399</v>
      </c>
      <c r="B422" s="212" t="s">
        <v>9400</v>
      </c>
      <c r="C422" s="201" t="s">
        <v>8676</v>
      </c>
      <c r="D422" s="231"/>
      <c r="E422" s="214">
        <v>2200</v>
      </c>
      <c r="F422" s="215"/>
      <c r="G422" s="178" t="s">
        <v>8029</v>
      </c>
      <c r="H422" s="178" t="s">
        <v>769</v>
      </c>
      <c r="I422" s="216" t="s">
        <v>7573</v>
      </c>
      <c r="J422" s="178" t="s">
        <v>9401</v>
      </c>
    </row>
    <row r="423" spans="1:12" x14ac:dyDescent="0.25">
      <c r="A423" s="178" t="s">
        <v>9402</v>
      </c>
      <c r="B423" s="212" t="s">
        <v>9403</v>
      </c>
      <c r="C423" s="201" t="s">
        <v>6743</v>
      </c>
      <c r="D423" s="217"/>
      <c r="E423" s="229">
        <v>289</v>
      </c>
      <c r="F423" s="239"/>
      <c r="G423" s="178" t="s">
        <v>8035</v>
      </c>
      <c r="H423" s="178" t="s">
        <v>769</v>
      </c>
      <c r="I423" s="216" t="s">
        <v>5110</v>
      </c>
      <c r="J423" s="178" t="s">
        <v>9404</v>
      </c>
    </row>
    <row r="424" spans="1:12" x14ac:dyDescent="0.25">
      <c r="A424" s="178" t="s">
        <v>9405</v>
      </c>
      <c r="B424" s="212" t="s">
        <v>9406</v>
      </c>
      <c r="C424" s="201" t="s">
        <v>7214</v>
      </c>
      <c r="D424" s="231"/>
      <c r="E424" s="214">
        <v>132.72999999999999</v>
      </c>
      <c r="F424" s="215"/>
      <c r="G424" s="178" t="s">
        <v>8035</v>
      </c>
      <c r="H424" s="178" t="s">
        <v>769</v>
      </c>
      <c r="I424" s="216" t="s">
        <v>5110</v>
      </c>
      <c r="J424" s="178" t="s">
        <v>9407</v>
      </c>
    </row>
    <row r="425" spans="1:12" x14ac:dyDescent="0.25">
      <c r="A425" s="178" t="s">
        <v>9408</v>
      </c>
      <c r="B425" s="212" t="s">
        <v>9409</v>
      </c>
      <c r="C425" s="201" t="s">
        <v>480</v>
      </c>
      <c r="E425" s="229">
        <v>1083.5999999999999</v>
      </c>
      <c r="G425" s="178" t="s">
        <v>8029</v>
      </c>
      <c r="H425" s="178" t="s">
        <v>769</v>
      </c>
      <c r="I425" s="178" t="s">
        <v>5110</v>
      </c>
      <c r="J425" s="178" t="s">
        <v>9410</v>
      </c>
    </row>
    <row r="426" spans="1:12" x14ac:dyDescent="0.25">
      <c r="A426" s="178" t="s">
        <v>9411</v>
      </c>
      <c r="B426" s="212" t="s">
        <v>9412</v>
      </c>
      <c r="C426" s="201" t="s">
        <v>9107</v>
      </c>
      <c r="D426" s="219"/>
      <c r="E426" s="229">
        <v>140</v>
      </c>
      <c r="F426" s="239"/>
      <c r="G426" s="178" t="s">
        <v>8035</v>
      </c>
      <c r="H426" s="178" t="s">
        <v>769</v>
      </c>
      <c r="I426" s="216" t="s">
        <v>4171</v>
      </c>
      <c r="J426" s="178" t="s">
        <v>9413</v>
      </c>
    </row>
    <row r="427" spans="1:12" x14ac:dyDescent="0.25">
      <c r="A427" s="178" t="s">
        <v>9414</v>
      </c>
      <c r="B427" s="212" t="s">
        <v>9415</v>
      </c>
      <c r="C427" s="201" t="s">
        <v>1393</v>
      </c>
      <c r="D427" s="217"/>
      <c r="E427" s="229">
        <v>6020</v>
      </c>
      <c r="F427" s="239"/>
      <c r="G427" s="178" t="s">
        <v>8029</v>
      </c>
      <c r="H427" s="178" t="s">
        <v>769</v>
      </c>
      <c r="I427" s="216" t="s">
        <v>9416</v>
      </c>
      <c r="J427" s="178" t="s">
        <v>9417</v>
      </c>
    </row>
    <row r="428" spans="1:12" x14ac:dyDescent="0.25">
      <c r="A428" s="178" t="s">
        <v>9418</v>
      </c>
      <c r="B428" s="212" t="s">
        <v>9419</v>
      </c>
      <c r="C428" s="201" t="s">
        <v>9420</v>
      </c>
      <c r="D428" s="213"/>
      <c r="E428" s="214">
        <v>34100</v>
      </c>
      <c r="F428" s="215"/>
      <c r="G428" s="178" t="s">
        <v>8035</v>
      </c>
      <c r="H428" s="178" t="s">
        <v>769</v>
      </c>
      <c r="I428" s="216" t="s">
        <v>9416</v>
      </c>
      <c r="J428" s="178" t="s">
        <v>9421</v>
      </c>
    </row>
    <row r="429" spans="1:12" x14ac:dyDescent="0.25">
      <c r="A429" s="178" t="s">
        <v>9422</v>
      </c>
      <c r="B429" s="212" t="s">
        <v>9423</v>
      </c>
      <c r="C429" s="201" t="s">
        <v>9424</v>
      </c>
      <c r="D429" s="213"/>
      <c r="E429" s="214">
        <v>700</v>
      </c>
      <c r="F429" s="215"/>
      <c r="G429" s="178" t="s">
        <v>8029</v>
      </c>
      <c r="H429" s="178" t="s">
        <v>769</v>
      </c>
      <c r="I429" s="216" t="s">
        <v>9416</v>
      </c>
      <c r="J429" s="178" t="s">
        <v>9425</v>
      </c>
    </row>
    <row r="430" spans="1:12" x14ac:dyDescent="0.25">
      <c r="A430" s="178" t="s">
        <v>9426</v>
      </c>
      <c r="B430" s="212" t="s">
        <v>9427</v>
      </c>
      <c r="C430" s="201" t="s">
        <v>184</v>
      </c>
      <c r="D430" s="217"/>
      <c r="E430" s="214">
        <v>252</v>
      </c>
      <c r="F430" s="215"/>
      <c r="G430" s="178" t="s">
        <v>8029</v>
      </c>
      <c r="H430" s="178" t="s">
        <v>769</v>
      </c>
      <c r="I430" s="216" t="s">
        <v>9416</v>
      </c>
      <c r="J430" s="178" t="s">
        <v>9428</v>
      </c>
    </row>
    <row r="431" spans="1:12" s="177" customFormat="1" x14ac:dyDescent="0.25">
      <c r="A431" s="178" t="s">
        <v>9429</v>
      </c>
      <c r="B431" s="212" t="s">
        <v>9430</v>
      </c>
      <c r="C431" s="201" t="s">
        <v>736</v>
      </c>
      <c r="D431" s="213"/>
      <c r="E431" s="214">
        <v>6000</v>
      </c>
      <c r="F431" s="215"/>
      <c r="G431" s="178" t="s">
        <v>8029</v>
      </c>
      <c r="H431" s="178" t="s">
        <v>769</v>
      </c>
      <c r="I431" s="216" t="s">
        <v>9416</v>
      </c>
      <c r="J431" s="178" t="s">
        <v>9431</v>
      </c>
      <c r="K431" s="178"/>
      <c r="L431" s="178"/>
    </row>
    <row r="432" spans="1:12" x14ac:dyDescent="0.2">
      <c r="A432" s="178" t="s">
        <v>9432</v>
      </c>
      <c r="B432" s="212" t="s">
        <v>9433</v>
      </c>
      <c r="C432" s="218" t="s">
        <v>744</v>
      </c>
      <c r="D432" s="213"/>
      <c r="E432" s="214">
        <v>7782</v>
      </c>
      <c r="F432" s="215"/>
      <c r="G432" s="178" t="s">
        <v>8029</v>
      </c>
      <c r="H432" s="178" t="s">
        <v>769</v>
      </c>
      <c r="I432" s="216" t="s">
        <v>6344</v>
      </c>
      <c r="J432" s="178" t="s">
        <v>9434</v>
      </c>
    </row>
    <row r="433" spans="1:12" s="177" customFormat="1" x14ac:dyDescent="0.25">
      <c r="A433" s="178" t="s">
        <v>9435</v>
      </c>
      <c r="B433" s="212" t="s">
        <v>9436</v>
      </c>
      <c r="C433" s="201" t="s">
        <v>1393</v>
      </c>
      <c r="D433" s="213"/>
      <c r="E433" s="214">
        <v>560</v>
      </c>
      <c r="F433" s="215"/>
      <c r="G433" s="178" t="s">
        <v>8029</v>
      </c>
      <c r="H433" s="178" t="s">
        <v>769</v>
      </c>
      <c r="I433" s="216" t="s">
        <v>6344</v>
      </c>
      <c r="J433" s="178" t="s">
        <v>9437</v>
      </c>
      <c r="K433" s="178"/>
      <c r="L433" s="178"/>
    </row>
    <row r="434" spans="1:12" x14ac:dyDescent="0.25">
      <c r="A434" s="178" t="s">
        <v>9438</v>
      </c>
      <c r="B434" s="212" t="s">
        <v>9439</v>
      </c>
      <c r="C434" s="201" t="s">
        <v>9440</v>
      </c>
      <c r="D434" s="217"/>
      <c r="E434" s="214">
        <v>4901.5</v>
      </c>
      <c r="F434" s="215"/>
      <c r="G434" s="178" t="s">
        <v>8029</v>
      </c>
      <c r="H434" s="178" t="s">
        <v>769</v>
      </c>
      <c r="I434" s="216" t="s">
        <v>6344</v>
      </c>
      <c r="J434" s="178" t="s">
        <v>9441</v>
      </c>
    </row>
    <row r="435" spans="1:12" s="177" customFormat="1" x14ac:dyDescent="0.25">
      <c r="A435" s="178" t="s">
        <v>9442</v>
      </c>
      <c r="B435" s="212" t="s">
        <v>9443</v>
      </c>
      <c r="C435" s="201" t="s">
        <v>7451</v>
      </c>
      <c r="D435" s="213"/>
      <c r="E435" s="214">
        <v>2000</v>
      </c>
      <c r="F435" s="215"/>
      <c r="G435" s="178" t="s">
        <v>8029</v>
      </c>
      <c r="H435" s="178" t="s">
        <v>769</v>
      </c>
      <c r="I435" s="216" t="s">
        <v>6344</v>
      </c>
      <c r="J435" s="178" t="s">
        <v>9444</v>
      </c>
      <c r="K435" s="178"/>
      <c r="L435" s="178"/>
    </row>
    <row r="436" spans="1:12" hidden="1" x14ac:dyDescent="0.2">
      <c r="B436" s="212" t="s">
        <v>9861</v>
      </c>
      <c r="C436" s="218" t="s">
        <v>9860</v>
      </c>
      <c r="D436" s="213"/>
      <c r="E436" s="214">
        <v>231000</v>
      </c>
      <c r="F436" s="215"/>
      <c r="G436" s="178" t="s">
        <v>8035</v>
      </c>
      <c r="H436" s="178" t="s">
        <v>8101</v>
      </c>
      <c r="I436" s="216" t="s">
        <v>5306</v>
      </c>
      <c r="J436" s="178" t="s">
        <v>9859</v>
      </c>
    </row>
    <row r="437" spans="1:12" x14ac:dyDescent="0.25">
      <c r="A437" s="178" t="s">
        <v>9445</v>
      </c>
      <c r="B437" s="212" t="s">
        <v>9446</v>
      </c>
      <c r="C437" s="201" t="s">
        <v>2620</v>
      </c>
      <c r="D437" s="219"/>
      <c r="E437" s="214">
        <v>900</v>
      </c>
      <c r="F437" s="215"/>
      <c r="G437" s="178" t="s">
        <v>8029</v>
      </c>
      <c r="H437" s="178" t="s">
        <v>769</v>
      </c>
      <c r="I437" s="216" t="s">
        <v>5306</v>
      </c>
      <c r="J437" s="178" t="s">
        <v>9447</v>
      </c>
    </row>
    <row r="438" spans="1:12" x14ac:dyDescent="0.2">
      <c r="A438" s="178" t="s">
        <v>9448</v>
      </c>
      <c r="B438" s="212" t="s">
        <v>9449</v>
      </c>
      <c r="C438" s="218" t="s">
        <v>9450</v>
      </c>
      <c r="D438" s="219"/>
      <c r="E438" s="214">
        <v>4000</v>
      </c>
      <c r="F438" s="215"/>
      <c r="G438" s="178" t="s">
        <v>8035</v>
      </c>
      <c r="H438" s="178" t="s">
        <v>769</v>
      </c>
      <c r="I438" s="216" t="s">
        <v>5306</v>
      </c>
      <c r="J438" s="178" t="s">
        <v>9451</v>
      </c>
    </row>
    <row r="439" spans="1:12" x14ac:dyDescent="0.25">
      <c r="A439" s="178" t="s">
        <v>9452</v>
      </c>
      <c r="B439" s="212">
        <v>9480829398</v>
      </c>
      <c r="C439" s="201" t="s">
        <v>9339</v>
      </c>
      <c r="D439" s="213"/>
      <c r="E439" s="214">
        <v>231100</v>
      </c>
      <c r="F439" s="215"/>
      <c r="G439" s="178" t="s">
        <v>8035</v>
      </c>
      <c r="H439" s="178" t="s">
        <v>769</v>
      </c>
      <c r="I439" s="216" t="s">
        <v>5306</v>
      </c>
      <c r="J439" s="178" t="s">
        <v>9453</v>
      </c>
    </row>
    <row r="440" spans="1:12" x14ac:dyDescent="0.2">
      <c r="A440" s="178" t="s">
        <v>9454</v>
      </c>
      <c r="B440" s="212" t="s">
        <v>9455</v>
      </c>
      <c r="C440" s="218" t="s">
        <v>8661</v>
      </c>
      <c r="D440" s="219"/>
      <c r="E440" s="214">
        <f>1195+845+350</f>
        <v>2390</v>
      </c>
      <c r="F440" s="215"/>
      <c r="G440" s="178" t="s">
        <v>8029</v>
      </c>
      <c r="H440" s="178" t="s">
        <v>769</v>
      </c>
      <c r="I440" s="216" t="s">
        <v>5306</v>
      </c>
      <c r="J440" s="178" t="s">
        <v>9456</v>
      </c>
    </row>
    <row r="441" spans="1:12" x14ac:dyDescent="0.25">
      <c r="A441" s="178" t="s">
        <v>9457</v>
      </c>
      <c r="B441" s="212" t="s">
        <v>9458</v>
      </c>
      <c r="C441" s="201" t="s">
        <v>9459</v>
      </c>
      <c r="D441" s="219"/>
      <c r="E441" s="214">
        <v>730.12</v>
      </c>
      <c r="F441" s="215"/>
      <c r="G441" s="178" t="s">
        <v>8029</v>
      </c>
      <c r="H441" s="178" t="s">
        <v>769</v>
      </c>
      <c r="I441" s="216" t="s">
        <v>5306</v>
      </c>
      <c r="J441" s="178" t="s">
        <v>9460</v>
      </c>
    </row>
    <row r="442" spans="1:12" x14ac:dyDescent="0.25">
      <c r="A442" s="178" t="s">
        <v>9461</v>
      </c>
      <c r="B442" s="212" t="s">
        <v>9462</v>
      </c>
      <c r="C442" s="201" t="s">
        <v>740</v>
      </c>
      <c r="D442" s="217"/>
      <c r="E442" s="214">
        <v>3400</v>
      </c>
      <c r="F442" s="215"/>
      <c r="G442" s="178" t="s">
        <v>8035</v>
      </c>
      <c r="H442" s="178" t="s">
        <v>769</v>
      </c>
      <c r="I442" s="216" t="s">
        <v>6345</v>
      </c>
      <c r="J442" s="178" t="s">
        <v>9463</v>
      </c>
    </row>
    <row r="443" spans="1:12" x14ac:dyDescent="0.25">
      <c r="A443" s="178" t="s">
        <v>9464</v>
      </c>
      <c r="B443" s="212" t="s">
        <v>9465</v>
      </c>
      <c r="C443" s="201" t="s">
        <v>732</v>
      </c>
      <c r="D443" s="219"/>
      <c r="E443" s="214">
        <v>175</v>
      </c>
      <c r="F443" s="215"/>
      <c r="G443" s="178" t="s">
        <v>8029</v>
      </c>
      <c r="H443" s="178" t="s">
        <v>769</v>
      </c>
      <c r="I443" s="216" t="s">
        <v>6345</v>
      </c>
      <c r="J443" s="178" t="s">
        <v>9466</v>
      </c>
    </row>
    <row r="444" spans="1:12" x14ac:dyDescent="0.25">
      <c r="A444" s="178" t="s">
        <v>9467</v>
      </c>
      <c r="B444" s="212" t="s">
        <v>9468</v>
      </c>
      <c r="C444" s="201" t="s">
        <v>732</v>
      </c>
      <c r="D444" s="217"/>
      <c r="E444" s="214">
        <v>350</v>
      </c>
      <c r="F444" s="215"/>
      <c r="G444" s="178" t="s">
        <v>8029</v>
      </c>
      <c r="H444" s="178" t="s">
        <v>769</v>
      </c>
      <c r="I444" s="216" t="s">
        <v>6345</v>
      </c>
      <c r="J444" s="178" t="s">
        <v>9469</v>
      </c>
    </row>
    <row r="445" spans="1:12" x14ac:dyDescent="0.25">
      <c r="A445" s="178" t="s">
        <v>9470</v>
      </c>
      <c r="B445" s="212" t="s">
        <v>9471</v>
      </c>
      <c r="C445" s="201" t="s">
        <v>5784</v>
      </c>
      <c r="D445" s="219"/>
      <c r="E445" s="214">
        <v>330</v>
      </c>
      <c r="F445" s="215"/>
      <c r="G445" s="178" t="s">
        <v>8029</v>
      </c>
      <c r="H445" s="178" t="s">
        <v>769</v>
      </c>
      <c r="I445" s="216" t="s">
        <v>6345</v>
      </c>
      <c r="J445" s="178" t="s">
        <v>9472</v>
      </c>
    </row>
    <row r="446" spans="1:12" x14ac:dyDescent="0.25">
      <c r="A446" s="178" t="s">
        <v>9473</v>
      </c>
      <c r="B446" s="212" t="s">
        <v>9474</v>
      </c>
      <c r="C446" s="201" t="s">
        <v>5784</v>
      </c>
      <c r="D446" s="217"/>
      <c r="E446" s="214">
        <v>190</v>
      </c>
      <c r="F446" s="215"/>
      <c r="G446" s="178" t="s">
        <v>8029</v>
      </c>
      <c r="H446" s="178" t="s">
        <v>769</v>
      </c>
      <c r="I446" s="216" t="s">
        <v>6345</v>
      </c>
      <c r="J446" s="178" t="s">
        <v>9475</v>
      </c>
    </row>
    <row r="447" spans="1:12" x14ac:dyDescent="0.25">
      <c r="A447" s="178" t="s">
        <v>9476</v>
      </c>
      <c r="B447" s="212" t="s">
        <v>9477</v>
      </c>
      <c r="C447" s="201" t="s">
        <v>5657</v>
      </c>
      <c r="D447" s="219"/>
      <c r="E447" s="214">
        <v>120</v>
      </c>
      <c r="F447" s="215"/>
      <c r="G447" s="178" t="s">
        <v>8029</v>
      </c>
      <c r="H447" s="178" t="s">
        <v>769</v>
      </c>
      <c r="I447" s="216" t="s">
        <v>6345</v>
      </c>
      <c r="J447" s="178" t="s">
        <v>9478</v>
      </c>
    </row>
    <row r="448" spans="1:12" x14ac:dyDescent="0.25">
      <c r="A448" s="178" t="s">
        <v>9479</v>
      </c>
      <c r="B448" s="212" t="s">
        <v>9480</v>
      </c>
      <c r="C448" s="201" t="s">
        <v>7207</v>
      </c>
      <c r="D448" s="217"/>
      <c r="E448" s="214">
        <v>24280</v>
      </c>
      <c r="F448" s="215"/>
      <c r="G448" s="178" t="s">
        <v>8029</v>
      </c>
      <c r="H448" s="178" t="s">
        <v>769</v>
      </c>
      <c r="I448" s="216" t="s">
        <v>7807</v>
      </c>
      <c r="J448" s="178" t="s">
        <v>9481</v>
      </c>
    </row>
    <row r="449" spans="1:10" x14ac:dyDescent="0.25">
      <c r="A449" s="178" t="s">
        <v>9482</v>
      </c>
      <c r="B449" s="212" t="s">
        <v>9483</v>
      </c>
      <c r="C449" s="201" t="s">
        <v>1645</v>
      </c>
      <c r="D449" s="219"/>
      <c r="E449" s="214">
        <v>100</v>
      </c>
      <c r="F449" s="215"/>
      <c r="G449" s="178" t="s">
        <v>8029</v>
      </c>
      <c r="H449" s="178" t="s">
        <v>769</v>
      </c>
      <c r="I449" s="216" t="s">
        <v>9484</v>
      </c>
      <c r="J449" s="178" t="s">
        <v>9485</v>
      </c>
    </row>
    <row r="450" spans="1:10" x14ac:dyDescent="0.25">
      <c r="A450" s="178" t="s">
        <v>9486</v>
      </c>
      <c r="B450" s="212" t="s">
        <v>9487</v>
      </c>
      <c r="C450" s="201" t="s">
        <v>741</v>
      </c>
      <c r="D450" s="217"/>
      <c r="E450" s="214">
        <v>720</v>
      </c>
      <c r="F450" s="215"/>
      <c r="G450" s="178" t="s">
        <v>8029</v>
      </c>
      <c r="H450" s="178" t="s">
        <v>769</v>
      </c>
      <c r="I450" s="216" t="s">
        <v>9484</v>
      </c>
      <c r="J450" s="178" t="s">
        <v>9488</v>
      </c>
    </row>
    <row r="451" spans="1:10" x14ac:dyDescent="0.25">
      <c r="A451" s="178" t="s">
        <v>9489</v>
      </c>
      <c r="B451" s="212" t="s">
        <v>9490</v>
      </c>
      <c r="C451" s="201" t="s">
        <v>272</v>
      </c>
      <c r="D451" s="219"/>
      <c r="E451" s="214">
        <v>3550</v>
      </c>
      <c r="F451" s="215"/>
      <c r="G451" s="178" t="s">
        <v>8029</v>
      </c>
      <c r="H451" s="178" t="s">
        <v>769</v>
      </c>
      <c r="I451" s="216" t="s">
        <v>9484</v>
      </c>
      <c r="J451" s="178" t="s">
        <v>9491</v>
      </c>
    </row>
    <row r="452" spans="1:10" x14ac:dyDescent="0.25">
      <c r="A452" s="178" t="s">
        <v>9492</v>
      </c>
      <c r="B452" s="212" t="s">
        <v>9493</v>
      </c>
      <c r="C452" s="201" t="s">
        <v>3298</v>
      </c>
      <c r="D452" s="217"/>
      <c r="E452" s="214">
        <v>5000</v>
      </c>
      <c r="F452" s="215"/>
      <c r="G452" s="178" t="s">
        <v>8029</v>
      </c>
      <c r="H452" s="178" t="s">
        <v>769</v>
      </c>
      <c r="I452" s="216" t="s">
        <v>5307</v>
      </c>
      <c r="J452" s="178" t="s">
        <v>9494</v>
      </c>
    </row>
    <row r="453" spans="1:10" x14ac:dyDescent="0.25">
      <c r="A453" s="178" t="s">
        <v>9495</v>
      </c>
      <c r="B453" s="212" t="s">
        <v>9496</v>
      </c>
      <c r="C453" s="201" t="s">
        <v>931</v>
      </c>
      <c r="D453" s="219"/>
      <c r="E453" s="214">
        <v>4320</v>
      </c>
      <c r="F453" s="215"/>
      <c r="G453" s="178" t="s">
        <v>8035</v>
      </c>
      <c r="H453" s="178" t="s">
        <v>769</v>
      </c>
      <c r="I453" s="216" t="s">
        <v>4242</v>
      </c>
      <c r="J453" s="178" t="s">
        <v>9497</v>
      </c>
    </row>
    <row r="454" spans="1:10" x14ac:dyDescent="0.25">
      <c r="A454" s="178" t="s">
        <v>9498</v>
      </c>
      <c r="B454" s="212" t="s">
        <v>9499</v>
      </c>
      <c r="C454" s="201" t="s">
        <v>7895</v>
      </c>
      <c r="D454" s="217"/>
      <c r="E454" s="214">
        <v>2232</v>
      </c>
      <c r="F454" s="215"/>
      <c r="G454" s="178" t="s">
        <v>8035</v>
      </c>
      <c r="H454" s="178" t="s">
        <v>769</v>
      </c>
      <c r="I454" s="216" t="s">
        <v>4242</v>
      </c>
      <c r="J454" s="178" t="s">
        <v>9500</v>
      </c>
    </row>
    <row r="455" spans="1:10" x14ac:dyDescent="0.25">
      <c r="A455" s="178" t="s">
        <v>9501</v>
      </c>
      <c r="B455" s="212" t="s">
        <v>9502</v>
      </c>
      <c r="C455" s="201" t="s">
        <v>740</v>
      </c>
      <c r="D455" s="219"/>
      <c r="E455" s="214">
        <v>1275</v>
      </c>
      <c r="F455" s="215"/>
      <c r="G455" s="178" t="s">
        <v>8035</v>
      </c>
      <c r="H455" s="178" t="s">
        <v>769</v>
      </c>
      <c r="I455" s="216" t="s">
        <v>4242</v>
      </c>
      <c r="J455" s="178" t="s">
        <v>9503</v>
      </c>
    </row>
    <row r="456" spans="1:10" x14ac:dyDescent="0.25">
      <c r="A456" s="178" t="s">
        <v>9504</v>
      </c>
      <c r="B456" s="212" t="s">
        <v>9505</v>
      </c>
      <c r="C456" s="201" t="s">
        <v>931</v>
      </c>
      <c r="D456" s="217"/>
      <c r="E456" s="214">
        <f>28.7*700</f>
        <v>20090</v>
      </c>
      <c r="F456" s="215"/>
      <c r="G456" s="178" t="s">
        <v>8035</v>
      </c>
      <c r="H456" s="178" t="s">
        <v>769</v>
      </c>
      <c r="I456" s="216" t="s">
        <v>6349</v>
      </c>
      <c r="J456" s="178" t="s">
        <v>9506</v>
      </c>
    </row>
    <row r="457" spans="1:10" x14ac:dyDescent="0.25">
      <c r="A457" s="178" t="s">
        <v>9507</v>
      </c>
      <c r="B457" s="212" t="s">
        <v>9508</v>
      </c>
      <c r="C457" s="201" t="s">
        <v>295</v>
      </c>
      <c r="D457" s="219"/>
      <c r="E457" s="214">
        <v>14356</v>
      </c>
      <c r="F457" s="215"/>
      <c r="G457" s="178" t="s">
        <v>8029</v>
      </c>
      <c r="H457" s="178" t="s">
        <v>769</v>
      </c>
      <c r="I457" s="216" t="s">
        <v>4245</v>
      </c>
      <c r="J457" s="178" t="s">
        <v>9509</v>
      </c>
    </row>
    <row r="458" spans="1:10" x14ac:dyDescent="0.25">
      <c r="A458" s="178" t="s">
        <v>9510</v>
      </c>
      <c r="B458" s="212" t="s">
        <v>9511</v>
      </c>
      <c r="C458" s="201" t="s">
        <v>175</v>
      </c>
      <c r="D458" s="217"/>
      <c r="E458" s="214">
        <v>1623.6</v>
      </c>
      <c r="F458" s="215"/>
      <c r="G458" s="178" t="s">
        <v>8035</v>
      </c>
      <c r="H458" s="178" t="s">
        <v>769</v>
      </c>
      <c r="I458" s="216" t="s">
        <v>4245</v>
      </c>
      <c r="J458" s="178" t="s">
        <v>9512</v>
      </c>
    </row>
    <row r="459" spans="1:10" x14ac:dyDescent="0.25">
      <c r="A459" s="178" t="s">
        <v>9513</v>
      </c>
      <c r="B459" s="212" t="s">
        <v>9514</v>
      </c>
      <c r="C459" s="201" t="s">
        <v>1645</v>
      </c>
      <c r="D459" s="219"/>
      <c r="E459" s="214">
        <v>1830.9</v>
      </c>
      <c r="F459" s="215"/>
      <c r="G459" s="178" t="s">
        <v>9515</v>
      </c>
      <c r="H459" s="178" t="s">
        <v>769</v>
      </c>
      <c r="I459" s="216" t="s">
        <v>4245</v>
      </c>
      <c r="J459" s="178" t="s">
        <v>9516</v>
      </c>
    </row>
    <row r="460" spans="1:10" x14ac:dyDescent="0.25">
      <c r="A460" s="178" t="s">
        <v>9517</v>
      </c>
      <c r="B460" s="212" t="s">
        <v>9518</v>
      </c>
      <c r="C460" s="201" t="s">
        <v>3138</v>
      </c>
      <c r="D460" s="217"/>
      <c r="E460" s="214">
        <v>450</v>
      </c>
      <c r="F460" s="215"/>
      <c r="G460" s="178" t="s">
        <v>8029</v>
      </c>
      <c r="H460" s="178" t="s">
        <v>769</v>
      </c>
      <c r="I460" s="216" t="s">
        <v>4245</v>
      </c>
      <c r="J460" s="178" t="s">
        <v>9519</v>
      </c>
    </row>
    <row r="461" spans="1:10" x14ac:dyDescent="0.25">
      <c r="A461" s="178" t="s">
        <v>9520</v>
      </c>
      <c r="B461" s="212" t="s">
        <v>9521</v>
      </c>
      <c r="C461" s="201" t="s">
        <v>3467</v>
      </c>
      <c r="D461" s="219"/>
      <c r="E461" s="214">
        <v>1146.5</v>
      </c>
      <c r="F461" s="215"/>
      <c r="G461" s="178" t="s">
        <v>8452</v>
      </c>
      <c r="H461" s="178" t="s">
        <v>769</v>
      </c>
      <c r="I461" s="216" t="s">
        <v>4245</v>
      </c>
      <c r="J461" s="178" t="s">
        <v>9522</v>
      </c>
    </row>
    <row r="462" spans="1:10" x14ac:dyDescent="0.25">
      <c r="A462" s="178" t="s">
        <v>9523</v>
      </c>
      <c r="B462" s="212" t="s">
        <v>9524</v>
      </c>
      <c r="C462" s="201" t="s">
        <v>322</v>
      </c>
      <c r="D462" s="217"/>
      <c r="E462" s="214">
        <v>496</v>
      </c>
      <c r="F462" s="215"/>
      <c r="G462" s="178" t="s">
        <v>8029</v>
      </c>
      <c r="H462" s="178" t="s">
        <v>769</v>
      </c>
      <c r="I462" s="216" t="s">
        <v>4245</v>
      </c>
      <c r="J462" s="178" t="s">
        <v>9525</v>
      </c>
    </row>
    <row r="463" spans="1:10" x14ac:dyDescent="0.25">
      <c r="A463" s="178" t="s">
        <v>9526</v>
      </c>
      <c r="B463" s="212" t="s">
        <v>9527</v>
      </c>
      <c r="C463" s="201" t="s">
        <v>5493</v>
      </c>
      <c r="D463" s="219"/>
      <c r="E463" s="214">
        <v>170</v>
      </c>
      <c r="F463" s="215"/>
      <c r="G463" s="178" t="s">
        <v>8035</v>
      </c>
      <c r="H463" s="178" t="s">
        <v>769</v>
      </c>
      <c r="I463" s="216" t="s">
        <v>5311</v>
      </c>
      <c r="J463" s="178" t="s">
        <v>9528</v>
      </c>
    </row>
    <row r="464" spans="1:10" x14ac:dyDescent="0.25">
      <c r="A464" s="178" t="s">
        <v>9529</v>
      </c>
      <c r="B464" s="212" t="s">
        <v>9530</v>
      </c>
      <c r="C464" s="201" t="s">
        <v>6297</v>
      </c>
      <c r="D464" s="213"/>
      <c r="E464" s="214">
        <v>300</v>
      </c>
      <c r="F464" s="215"/>
      <c r="G464" s="178" t="s">
        <v>8029</v>
      </c>
      <c r="H464" s="178" t="s">
        <v>769</v>
      </c>
      <c r="I464" s="216" t="s">
        <v>6355</v>
      </c>
      <c r="J464" s="178" t="s">
        <v>9531</v>
      </c>
    </row>
    <row r="465" spans="1:12" x14ac:dyDescent="0.25">
      <c r="A465" s="178" t="s">
        <v>9532</v>
      </c>
      <c r="B465" s="212" t="s">
        <v>9533</v>
      </c>
      <c r="C465" s="201" t="s">
        <v>9534</v>
      </c>
      <c r="D465" s="219"/>
      <c r="E465" s="214">
        <v>9000</v>
      </c>
      <c r="F465" s="215"/>
      <c r="G465" s="178" t="s">
        <v>8029</v>
      </c>
      <c r="H465" s="178" t="s">
        <v>769</v>
      </c>
      <c r="I465" s="216" t="s">
        <v>6355</v>
      </c>
      <c r="J465" s="178" t="s">
        <v>9535</v>
      </c>
    </row>
    <row r="466" spans="1:12" x14ac:dyDescent="0.25">
      <c r="A466" s="178" t="s">
        <v>9536</v>
      </c>
      <c r="B466" s="212" t="s">
        <v>9537</v>
      </c>
      <c r="C466" s="201" t="s">
        <v>9538</v>
      </c>
      <c r="D466" s="213"/>
      <c r="E466" s="214">
        <v>2759.04</v>
      </c>
      <c r="F466" s="215"/>
      <c r="G466" s="178" t="s">
        <v>8029</v>
      </c>
      <c r="H466" s="178" t="s">
        <v>769</v>
      </c>
      <c r="I466" s="216" t="s">
        <v>6355</v>
      </c>
      <c r="J466" s="178" t="s">
        <v>9539</v>
      </c>
    </row>
    <row r="467" spans="1:12" x14ac:dyDescent="0.25">
      <c r="A467" s="178" t="s">
        <v>9540</v>
      </c>
      <c r="B467" s="212" t="s">
        <v>9541</v>
      </c>
      <c r="C467" s="201" t="s">
        <v>5494</v>
      </c>
      <c r="D467" s="219"/>
      <c r="E467" s="229">
        <f>12960+140.97</f>
        <v>13100.97</v>
      </c>
      <c r="F467" s="215"/>
      <c r="G467" s="178" t="s">
        <v>8029</v>
      </c>
      <c r="H467" s="178" t="s">
        <v>769</v>
      </c>
      <c r="I467" s="216" t="s">
        <v>5312</v>
      </c>
      <c r="J467" s="178" t="s">
        <v>9542</v>
      </c>
    </row>
    <row r="468" spans="1:12" x14ac:dyDescent="0.25">
      <c r="A468" s="178" t="s">
        <v>9543</v>
      </c>
      <c r="B468" s="212" t="s">
        <v>9544</v>
      </c>
      <c r="C468" s="201" t="s">
        <v>5784</v>
      </c>
      <c r="D468" s="213"/>
      <c r="E468" s="214">
        <v>11587.5</v>
      </c>
      <c r="F468" s="215"/>
      <c r="G468" s="178" t="s">
        <v>8029</v>
      </c>
      <c r="H468" s="178" t="s">
        <v>769</v>
      </c>
      <c r="I468" s="216" t="s">
        <v>5312</v>
      </c>
      <c r="J468" s="178" t="s">
        <v>9545</v>
      </c>
    </row>
    <row r="469" spans="1:12" x14ac:dyDescent="0.25">
      <c r="A469" s="178" t="s">
        <v>9546</v>
      </c>
      <c r="B469" s="212" t="s">
        <v>9547</v>
      </c>
      <c r="C469" s="201" t="s">
        <v>9548</v>
      </c>
      <c r="D469" s="219"/>
      <c r="E469" s="229">
        <v>3366</v>
      </c>
      <c r="F469" s="215"/>
      <c r="G469" s="178" t="s">
        <v>8029</v>
      </c>
      <c r="H469" s="178" t="s">
        <v>769</v>
      </c>
      <c r="I469" s="216" t="s">
        <v>5312</v>
      </c>
      <c r="J469" s="178" t="s">
        <v>9549</v>
      </c>
    </row>
    <row r="470" spans="1:12" x14ac:dyDescent="0.25">
      <c r="A470" s="178" t="s">
        <v>9550</v>
      </c>
      <c r="B470" s="212" t="s">
        <v>9551</v>
      </c>
      <c r="C470" s="201" t="s">
        <v>277</v>
      </c>
      <c r="D470" s="213"/>
      <c r="E470" s="214">
        <v>3835</v>
      </c>
      <c r="F470" s="215"/>
      <c r="G470" s="178" t="s">
        <v>8035</v>
      </c>
      <c r="H470" s="178" t="s">
        <v>769</v>
      </c>
      <c r="I470" s="216" t="s">
        <v>4335</v>
      </c>
      <c r="J470" s="178" t="s">
        <v>9552</v>
      </c>
    </row>
    <row r="471" spans="1:12" x14ac:dyDescent="0.25">
      <c r="A471" s="178" t="s">
        <v>9553</v>
      </c>
      <c r="B471" s="212" t="s">
        <v>9554</v>
      </c>
      <c r="C471" s="201" t="s">
        <v>9555</v>
      </c>
      <c r="D471" s="219"/>
      <c r="E471" s="229">
        <v>5250</v>
      </c>
      <c r="F471" s="215"/>
      <c r="G471" s="178" t="s">
        <v>8029</v>
      </c>
      <c r="H471" s="178" t="s">
        <v>769</v>
      </c>
      <c r="I471" s="216" t="s">
        <v>4335</v>
      </c>
      <c r="J471" s="178" t="s">
        <v>9556</v>
      </c>
    </row>
    <row r="472" spans="1:12" x14ac:dyDescent="0.25">
      <c r="A472" s="178" t="s">
        <v>9557</v>
      </c>
      <c r="B472" s="212" t="s">
        <v>9558</v>
      </c>
      <c r="C472" s="201" t="s">
        <v>3934</v>
      </c>
      <c r="D472" s="213"/>
      <c r="E472" s="214">
        <v>2500</v>
      </c>
      <c r="F472" s="215"/>
      <c r="G472" s="178" t="s">
        <v>8029</v>
      </c>
      <c r="H472" s="178" t="s">
        <v>769</v>
      </c>
      <c r="I472" s="216" t="s">
        <v>4335</v>
      </c>
      <c r="J472" s="178" t="s">
        <v>9559</v>
      </c>
    </row>
    <row r="473" spans="1:12" x14ac:dyDescent="0.25">
      <c r="A473" s="178" t="s">
        <v>9560</v>
      </c>
      <c r="B473" s="212" t="s">
        <v>9561</v>
      </c>
      <c r="C473" s="201" t="s">
        <v>741</v>
      </c>
      <c r="D473" s="217"/>
      <c r="E473" s="214">
        <v>550</v>
      </c>
      <c r="F473" s="215"/>
      <c r="G473" s="178" t="s">
        <v>8029</v>
      </c>
      <c r="H473" s="178" t="s">
        <v>769</v>
      </c>
      <c r="I473" s="216" t="s">
        <v>4335</v>
      </c>
      <c r="J473" s="178" t="s">
        <v>9562</v>
      </c>
    </row>
    <row r="474" spans="1:12" x14ac:dyDescent="0.25">
      <c r="A474" s="178" t="s">
        <v>9563</v>
      </c>
      <c r="B474" s="212" t="s">
        <v>9564</v>
      </c>
      <c r="C474" s="201" t="s">
        <v>7297</v>
      </c>
      <c r="D474" s="213"/>
      <c r="E474" s="214">
        <f>3340+300</f>
        <v>3640</v>
      </c>
      <c r="F474" s="215"/>
      <c r="G474" s="178" t="s">
        <v>8029</v>
      </c>
      <c r="H474" s="178" t="s">
        <v>769</v>
      </c>
      <c r="I474" s="216" t="s">
        <v>4335</v>
      </c>
      <c r="J474" s="178" t="s">
        <v>9565</v>
      </c>
    </row>
    <row r="475" spans="1:12" x14ac:dyDescent="0.25">
      <c r="A475" s="178" t="s">
        <v>9566</v>
      </c>
      <c r="B475" s="212" t="s">
        <v>9567</v>
      </c>
      <c r="C475" s="201" t="s">
        <v>3824</v>
      </c>
      <c r="D475" s="217"/>
      <c r="E475" s="214">
        <v>1420</v>
      </c>
      <c r="F475" s="215"/>
      <c r="G475" s="178" t="s">
        <v>8029</v>
      </c>
      <c r="H475" s="178" t="s">
        <v>769</v>
      </c>
      <c r="I475" s="216" t="s">
        <v>4335</v>
      </c>
      <c r="J475" s="178" t="s">
        <v>8639</v>
      </c>
      <c r="L475" s="230"/>
    </row>
    <row r="476" spans="1:12" x14ac:dyDescent="0.25">
      <c r="A476" s="178" t="s">
        <v>9568</v>
      </c>
      <c r="B476" s="212" t="s">
        <v>9569</v>
      </c>
      <c r="C476" s="201" t="s">
        <v>3824</v>
      </c>
      <c r="D476" s="231"/>
      <c r="E476" s="214">
        <v>180</v>
      </c>
      <c r="F476" s="215"/>
      <c r="G476" s="178" t="s">
        <v>8029</v>
      </c>
      <c r="H476" s="178" t="s">
        <v>769</v>
      </c>
      <c r="I476" s="216" t="s">
        <v>4335</v>
      </c>
      <c r="J476" s="178" t="s">
        <v>9570</v>
      </c>
      <c r="K476" s="233"/>
    </row>
    <row r="477" spans="1:12" x14ac:dyDescent="0.25">
      <c r="A477" s="178" t="s">
        <v>9571</v>
      </c>
      <c r="B477" s="212" t="s">
        <v>9572</v>
      </c>
      <c r="C477" s="201" t="s">
        <v>9361</v>
      </c>
      <c r="D477" s="201"/>
      <c r="E477" s="214">
        <v>600</v>
      </c>
      <c r="F477" s="215"/>
      <c r="G477" s="178" t="s">
        <v>8029</v>
      </c>
      <c r="H477" s="178" t="s">
        <v>769</v>
      </c>
      <c r="I477" s="216" t="s">
        <v>4340</v>
      </c>
      <c r="J477" s="178" t="s">
        <v>9573</v>
      </c>
    </row>
    <row r="478" spans="1:12" hidden="1" x14ac:dyDescent="0.25">
      <c r="A478" s="178" t="s">
        <v>9574</v>
      </c>
      <c r="B478" s="212" t="s">
        <v>9575</v>
      </c>
      <c r="C478" s="201" t="s">
        <v>3533</v>
      </c>
      <c r="D478" s="217"/>
      <c r="E478" s="214">
        <v>730</v>
      </c>
      <c r="F478" s="215"/>
      <c r="G478" s="178" t="s">
        <v>8035</v>
      </c>
      <c r="H478" s="178" t="s">
        <v>1254</v>
      </c>
      <c r="I478" s="216" t="s">
        <v>4340</v>
      </c>
      <c r="J478" s="178" t="s">
        <v>9576</v>
      </c>
      <c r="K478" s="178" t="s">
        <v>9577</v>
      </c>
      <c r="L478" s="230"/>
    </row>
    <row r="479" spans="1:12" x14ac:dyDescent="0.25">
      <c r="A479" s="178" t="s">
        <v>9578</v>
      </c>
      <c r="B479" s="212" t="s">
        <v>9579</v>
      </c>
      <c r="C479" s="201" t="s">
        <v>9580</v>
      </c>
      <c r="D479" s="213"/>
      <c r="E479" s="214">
        <v>205.64</v>
      </c>
      <c r="F479" s="234"/>
      <c r="G479" s="178" t="s">
        <v>8029</v>
      </c>
      <c r="H479" s="178" t="s">
        <v>769</v>
      </c>
      <c r="I479" s="216" t="s">
        <v>4340</v>
      </c>
      <c r="J479" s="178" t="s">
        <v>9581</v>
      </c>
    </row>
    <row r="480" spans="1:12" x14ac:dyDescent="0.25">
      <c r="A480" s="178" t="s">
        <v>9582</v>
      </c>
      <c r="B480" s="212" t="s">
        <v>9583</v>
      </c>
      <c r="C480" s="201" t="s">
        <v>928</v>
      </c>
      <c r="D480" s="213"/>
      <c r="E480" s="214">
        <v>1000</v>
      </c>
      <c r="F480" s="234"/>
      <c r="G480" s="178" t="s">
        <v>8029</v>
      </c>
      <c r="H480" s="178" t="s">
        <v>769</v>
      </c>
      <c r="I480" s="216" t="s">
        <v>4341</v>
      </c>
      <c r="J480" s="178" t="s">
        <v>9584</v>
      </c>
    </row>
    <row r="481" spans="1:12" x14ac:dyDescent="0.25">
      <c r="A481" s="178" t="s">
        <v>9585</v>
      </c>
      <c r="B481" s="212" t="s">
        <v>9586</v>
      </c>
      <c r="C481" s="201" t="s">
        <v>9587</v>
      </c>
      <c r="D481" s="213"/>
      <c r="E481" s="214">
        <v>14602.5</v>
      </c>
      <c r="F481" s="215"/>
      <c r="G481" s="178" t="s">
        <v>8029</v>
      </c>
      <c r="H481" s="178" t="s">
        <v>769</v>
      </c>
      <c r="I481" s="216" t="s">
        <v>4341</v>
      </c>
      <c r="J481" s="178" t="s">
        <v>9588</v>
      </c>
      <c r="K481" s="233"/>
    </row>
    <row r="482" spans="1:12" x14ac:dyDescent="0.25">
      <c r="A482" s="178" t="s">
        <v>9585</v>
      </c>
      <c r="B482" s="212" t="s">
        <v>9589</v>
      </c>
      <c r="C482" s="201" t="s">
        <v>9590</v>
      </c>
      <c r="D482" s="231"/>
      <c r="E482" s="214">
        <v>13692</v>
      </c>
      <c r="F482" s="215"/>
      <c r="G482" s="178" t="s">
        <v>8029</v>
      </c>
      <c r="H482" s="178" t="s">
        <v>769</v>
      </c>
      <c r="I482" s="216" t="s">
        <v>4341</v>
      </c>
      <c r="J482" s="178" t="s">
        <v>9591</v>
      </c>
    </row>
    <row r="483" spans="1:12" x14ac:dyDescent="0.25">
      <c r="A483" s="178" t="s">
        <v>9585</v>
      </c>
      <c r="B483" s="212" t="s">
        <v>9592</v>
      </c>
      <c r="C483" s="201" t="s">
        <v>9593</v>
      </c>
      <c r="D483" s="217"/>
      <c r="E483" s="214">
        <v>1021</v>
      </c>
      <c r="F483" s="234"/>
      <c r="G483" s="178" t="s">
        <v>8029</v>
      </c>
      <c r="H483" s="178" t="s">
        <v>769</v>
      </c>
      <c r="I483" s="216" t="s">
        <v>4341</v>
      </c>
      <c r="J483" s="178" t="s">
        <v>9594</v>
      </c>
    </row>
    <row r="484" spans="1:12" x14ac:dyDescent="0.25">
      <c r="A484" s="178" t="s">
        <v>9585</v>
      </c>
      <c r="B484" s="212" t="s">
        <v>9595</v>
      </c>
      <c r="C484" s="201" t="s">
        <v>9596</v>
      </c>
      <c r="D484" s="231"/>
      <c r="E484" s="214">
        <v>400</v>
      </c>
      <c r="F484" s="215"/>
      <c r="G484" s="178" t="s">
        <v>8029</v>
      </c>
      <c r="H484" s="178" t="s">
        <v>769</v>
      </c>
      <c r="I484" s="216" t="s">
        <v>4341</v>
      </c>
      <c r="J484" s="178" t="s">
        <v>9597</v>
      </c>
    </row>
    <row r="485" spans="1:12" x14ac:dyDescent="0.25">
      <c r="A485" s="178" t="s">
        <v>9585</v>
      </c>
      <c r="B485" s="212" t="s">
        <v>9598</v>
      </c>
      <c r="C485" s="201" t="s">
        <v>9599</v>
      </c>
      <c r="D485" s="217"/>
      <c r="E485" s="214">
        <v>5801.81</v>
      </c>
      <c r="F485" s="215"/>
      <c r="G485" s="178" t="s">
        <v>8029</v>
      </c>
      <c r="H485" s="178" t="s">
        <v>769</v>
      </c>
      <c r="I485" s="216" t="s">
        <v>4341</v>
      </c>
      <c r="J485" s="178" t="s">
        <v>9600</v>
      </c>
      <c r="L485" s="230"/>
    </row>
    <row r="486" spans="1:12" ht="15" customHeight="1" x14ac:dyDescent="0.25">
      <c r="A486" s="178" t="s">
        <v>9585</v>
      </c>
      <c r="B486" s="212" t="s">
        <v>9601</v>
      </c>
      <c r="C486" s="201" t="s">
        <v>9599</v>
      </c>
      <c r="D486" s="213"/>
      <c r="E486" s="214">
        <v>2079.87</v>
      </c>
      <c r="F486" s="234"/>
      <c r="G486" s="178" t="s">
        <v>8029</v>
      </c>
      <c r="H486" s="178" t="s">
        <v>769</v>
      </c>
      <c r="I486" s="216" t="s">
        <v>4341</v>
      </c>
      <c r="J486" s="178" t="s">
        <v>9600</v>
      </c>
    </row>
    <row r="487" spans="1:12" x14ac:dyDescent="0.25">
      <c r="A487" s="178" t="s">
        <v>9585</v>
      </c>
      <c r="B487" s="212" t="s">
        <v>9602</v>
      </c>
      <c r="C487" s="201" t="s">
        <v>9603</v>
      </c>
      <c r="D487" s="213"/>
      <c r="E487" s="214">
        <v>3800.34</v>
      </c>
      <c r="F487" s="234"/>
      <c r="G487" s="178" t="s">
        <v>8029</v>
      </c>
      <c r="H487" s="178" t="s">
        <v>769</v>
      </c>
      <c r="I487" s="216" t="s">
        <v>4341</v>
      </c>
      <c r="J487" s="178" t="s">
        <v>9604</v>
      </c>
    </row>
    <row r="488" spans="1:12" x14ac:dyDescent="0.25">
      <c r="A488" s="178" t="s">
        <v>9585</v>
      </c>
      <c r="B488" s="212" t="s">
        <v>9605</v>
      </c>
      <c r="C488" s="201" t="s">
        <v>9606</v>
      </c>
      <c r="D488" s="213"/>
      <c r="E488" s="214">
        <v>11627</v>
      </c>
      <c r="F488" s="234"/>
      <c r="G488" s="178" t="s">
        <v>8029</v>
      </c>
      <c r="H488" s="178" t="s">
        <v>769</v>
      </c>
      <c r="I488" s="216" t="s">
        <v>6358</v>
      </c>
      <c r="J488" s="178" t="s">
        <v>9607</v>
      </c>
      <c r="K488" s="233"/>
    </row>
    <row r="489" spans="1:12" hidden="1" x14ac:dyDescent="0.25">
      <c r="B489" s="212" t="s">
        <v>9858</v>
      </c>
      <c r="C489" s="201" t="s">
        <v>9857</v>
      </c>
      <c r="D489" s="231"/>
      <c r="E489" s="214">
        <v>69165.600000000006</v>
      </c>
      <c r="F489" s="215"/>
      <c r="G489" s="178" t="s">
        <v>8029</v>
      </c>
      <c r="H489" s="178" t="s">
        <v>8101</v>
      </c>
      <c r="I489" s="216" t="s">
        <v>6358</v>
      </c>
      <c r="J489" s="178" t="s">
        <v>9856</v>
      </c>
    </row>
    <row r="490" spans="1:12" x14ac:dyDescent="0.25">
      <c r="A490" s="178" t="s">
        <v>9608</v>
      </c>
      <c r="B490" s="212" t="s">
        <v>9609</v>
      </c>
      <c r="C490" s="201" t="s">
        <v>9610</v>
      </c>
      <c r="D490" s="217"/>
      <c r="E490" s="214">
        <v>185</v>
      </c>
      <c r="F490" s="234"/>
      <c r="G490" s="178" t="s">
        <v>8035</v>
      </c>
      <c r="H490" s="178" t="s">
        <v>769</v>
      </c>
      <c r="I490" s="216" t="s">
        <v>4342</v>
      </c>
      <c r="J490" s="178" t="s">
        <v>9611</v>
      </c>
    </row>
    <row r="491" spans="1:12" x14ac:dyDescent="0.25">
      <c r="A491" s="178" t="s">
        <v>9612</v>
      </c>
      <c r="B491" s="212" t="s">
        <v>9613</v>
      </c>
      <c r="C491" s="201" t="s">
        <v>2620</v>
      </c>
      <c r="D491" s="231"/>
      <c r="E491" s="214">
        <v>2000</v>
      </c>
      <c r="F491" s="215"/>
      <c r="G491" s="178" t="s">
        <v>8029</v>
      </c>
      <c r="H491" s="178" t="s">
        <v>769</v>
      </c>
      <c r="I491" s="216" t="s">
        <v>4342</v>
      </c>
      <c r="J491" s="178" t="s">
        <v>9614</v>
      </c>
    </row>
    <row r="492" spans="1:12" x14ac:dyDescent="0.25">
      <c r="A492" s="178" t="s">
        <v>9615</v>
      </c>
      <c r="B492" s="212" t="s">
        <v>9616</v>
      </c>
      <c r="C492" s="201" t="s">
        <v>9617</v>
      </c>
      <c r="D492" s="217"/>
      <c r="E492" s="214">
        <v>100</v>
      </c>
      <c r="F492" s="234"/>
      <c r="G492" s="178" t="s">
        <v>8035</v>
      </c>
      <c r="H492" s="178" t="s">
        <v>769</v>
      </c>
      <c r="I492" s="216" t="s">
        <v>6360</v>
      </c>
      <c r="J492" s="178" t="s">
        <v>9618</v>
      </c>
    </row>
    <row r="493" spans="1:12" x14ac:dyDescent="0.25">
      <c r="A493" s="178" t="s">
        <v>9619</v>
      </c>
      <c r="B493" s="212" t="s">
        <v>9620</v>
      </c>
      <c r="C493" s="201" t="s">
        <v>277</v>
      </c>
      <c r="D493" s="231"/>
      <c r="E493" s="214">
        <v>1180</v>
      </c>
      <c r="F493" s="215"/>
      <c r="G493" s="178" t="s">
        <v>8035</v>
      </c>
      <c r="H493" s="178" t="s">
        <v>769</v>
      </c>
      <c r="I493" s="216" t="s">
        <v>6360</v>
      </c>
      <c r="J493" s="178" t="s">
        <v>9621</v>
      </c>
    </row>
    <row r="494" spans="1:12" x14ac:dyDescent="0.25">
      <c r="A494" s="178" t="s">
        <v>9622</v>
      </c>
      <c r="B494" s="212" t="s">
        <v>9623</v>
      </c>
      <c r="C494" s="201" t="s">
        <v>5784</v>
      </c>
      <c r="D494" s="217"/>
      <c r="E494" s="214">
        <v>462.5</v>
      </c>
      <c r="F494" s="234"/>
      <c r="G494" s="178" t="s">
        <v>8029</v>
      </c>
      <c r="H494" s="178" t="s">
        <v>769</v>
      </c>
      <c r="I494" s="216" t="s">
        <v>6360</v>
      </c>
      <c r="J494" s="178" t="s">
        <v>9624</v>
      </c>
    </row>
    <row r="495" spans="1:12" hidden="1" x14ac:dyDescent="0.25">
      <c r="B495" s="212"/>
      <c r="D495" s="213"/>
      <c r="E495" s="214"/>
      <c r="F495" s="234"/>
      <c r="I495" s="216"/>
    </row>
    <row r="496" spans="1:12" hidden="1" x14ac:dyDescent="0.25">
      <c r="B496" s="212"/>
      <c r="D496" s="217"/>
      <c r="E496" s="214"/>
      <c r="F496" s="234"/>
      <c r="I496" s="216"/>
    </row>
    <row r="497" spans="2:26" hidden="1" x14ac:dyDescent="0.25">
      <c r="B497" s="212"/>
      <c r="D497" s="213"/>
      <c r="E497" s="214"/>
      <c r="F497" s="234"/>
      <c r="I497" s="216"/>
    </row>
    <row r="498" spans="2:26" hidden="1" x14ac:dyDescent="0.25">
      <c r="B498" s="212"/>
      <c r="D498" s="217"/>
      <c r="E498" s="214"/>
      <c r="F498" s="234"/>
      <c r="I498" s="216"/>
    </row>
    <row r="499" spans="2:26" hidden="1" x14ac:dyDescent="0.25">
      <c r="B499" s="212"/>
      <c r="D499" s="219"/>
      <c r="E499" s="214"/>
      <c r="F499" s="215"/>
      <c r="I499" s="216"/>
      <c r="K499"/>
      <c r="L499"/>
      <c r="M499"/>
      <c r="N499"/>
      <c r="O499"/>
      <c r="P499"/>
      <c r="Q499"/>
      <c r="R499"/>
      <c r="S499"/>
      <c r="T499"/>
      <c r="U499"/>
      <c r="V499"/>
      <c r="W499"/>
      <c r="X499"/>
      <c r="Y499"/>
      <c r="Z499"/>
    </row>
    <row r="500" spans="2:26" hidden="1" x14ac:dyDescent="0.25">
      <c r="B500" s="212"/>
      <c r="D500" s="217"/>
      <c r="E500" s="229"/>
      <c r="F500" s="215"/>
      <c r="I500" s="216"/>
      <c r="K500"/>
      <c r="L500"/>
      <c r="M500"/>
      <c r="N500"/>
      <c r="O500"/>
      <c r="P500"/>
      <c r="Q500"/>
      <c r="R500"/>
      <c r="S500"/>
      <c r="T500"/>
      <c r="U500"/>
      <c r="V500"/>
      <c r="W500"/>
      <c r="X500"/>
      <c r="Y500"/>
      <c r="Z500"/>
    </row>
    <row r="501" spans="2:26" hidden="1" x14ac:dyDescent="0.25">
      <c r="B501" s="212"/>
      <c r="D501" s="219"/>
      <c r="E501" s="214"/>
      <c r="F501" s="215"/>
      <c r="I501" s="216"/>
      <c r="K501"/>
      <c r="L501"/>
      <c r="M501"/>
      <c r="N501"/>
      <c r="O501"/>
      <c r="P501"/>
      <c r="Q501"/>
      <c r="R501"/>
      <c r="S501"/>
      <c r="T501"/>
      <c r="U501"/>
      <c r="V501"/>
      <c r="W501"/>
      <c r="X501"/>
      <c r="Y501"/>
      <c r="Z501"/>
    </row>
    <row r="502" spans="2:26" hidden="1" x14ac:dyDescent="0.25">
      <c r="B502" s="212"/>
      <c r="D502" s="217"/>
      <c r="E502" s="229"/>
      <c r="F502" s="215"/>
      <c r="I502" s="216"/>
      <c r="K502"/>
      <c r="L502"/>
      <c r="M502"/>
      <c r="N502"/>
      <c r="O502"/>
      <c r="P502"/>
      <c r="Q502"/>
      <c r="R502"/>
      <c r="S502"/>
      <c r="T502"/>
      <c r="U502"/>
      <c r="V502"/>
      <c r="W502"/>
      <c r="X502"/>
      <c r="Y502"/>
      <c r="Z502"/>
    </row>
    <row r="503" spans="2:26" hidden="1" x14ac:dyDescent="0.25">
      <c r="B503" s="212"/>
      <c r="D503" s="217"/>
      <c r="E503" s="214"/>
      <c r="F503" s="215"/>
      <c r="I503" s="216"/>
      <c r="K503"/>
      <c r="L503"/>
      <c r="M503"/>
      <c r="N503"/>
      <c r="O503"/>
      <c r="P503"/>
      <c r="Q503"/>
      <c r="R503"/>
      <c r="S503"/>
      <c r="T503"/>
      <c r="U503"/>
      <c r="V503"/>
      <c r="W503"/>
      <c r="X503"/>
      <c r="Y503"/>
      <c r="Z503"/>
    </row>
    <row r="504" spans="2:26" hidden="1" x14ac:dyDescent="0.25">
      <c r="B504" s="212"/>
      <c r="C504" s="235"/>
      <c r="D504" s="217"/>
      <c r="E504" s="214"/>
      <c r="F504" s="215"/>
      <c r="I504" s="216"/>
      <c r="K504"/>
      <c r="L504"/>
      <c r="M504"/>
      <c r="N504"/>
      <c r="O504"/>
      <c r="P504"/>
      <c r="Q504"/>
      <c r="R504"/>
      <c r="S504"/>
      <c r="T504"/>
      <c r="U504"/>
      <c r="V504"/>
      <c r="W504"/>
      <c r="X504"/>
      <c r="Y504"/>
      <c r="Z504"/>
    </row>
    <row r="505" spans="2:26" ht="15" hidden="1" customHeight="1" x14ac:dyDescent="0.25">
      <c r="B505" s="212"/>
      <c r="D505" s="231"/>
      <c r="E505" s="214"/>
      <c r="F505" s="215"/>
      <c r="I505" s="216"/>
      <c r="K505"/>
      <c r="L505"/>
      <c r="M505"/>
      <c r="N505"/>
      <c r="O505"/>
      <c r="P505"/>
      <c r="Q505"/>
      <c r="R505"/>
      <c r="S505"/>
      <c r="T505"/>
      <c r="U505"/>
      <c r="V505"/>
      <c r="W505"/>
      <c r="X505"/>
      <c r="Y505"/>
      <c r="Z505"/>
    </row>
    <row r="506" spans="2:26" hidden="1" x14ac:dyDescent="0.25">
      <c r="B506" s="212"/>
      <c r="D506" s="213"/>
      <c r="E506" s="214"/>
      <c r="F506" s="215"/>
      <c r="I506" s="216"/>
      <c r="J506" s="232"/>
      <c r="K506"/>
      <c r="L506"/>
      <c r="M506"/>
      <c r="N506"/>
      <c r="O506"/>
      <c r="P506"/>
      <c r="Q506"/>
      <c r="R506"/>
      <c r="S506"/>
      <c r="T506"/>
      <c r="U506"/>
      <c r="V506"/>
      <c r="W506"/>
      <c r="X506"/>
      <c r="Y506"/>
      <c r="Z506"/>
    </row>
    <row r="507" spans="2:26" hidden="1" x14ac:dyDescent="0.25">
      <c r="B507" s="212"/>
      <c r="D507" s="219"/>
      <c r="E507" s="214"/>
      <c r="F507" s="234"/>
      <c r="I507" s="216"/>
      <c r="K507"/>
      <c r="L507"/>
      <c r="M507"/>
      <c r="N507"/>
      <c r="O507"/>
      <c r="P507"/>
      <c r="Q507"/>
      <c r="R507"/>
      <c r="S507"/>
      <c r="T507"/>
      <c r="U507"/>
      <c r="V507"/>
      <c r="W507"/>
      <c r="X507"/>
      <c r="Y507"/>
      <c r="Z507"/>
    </row>
    <row r="508" spans="2:26" hidden="1" x14ac:dyDescent="0.25">
      <c r="B508" s="212"/>
      <c r="D508" s="219"/>
      <c r="E508" s="214"/>
      <c r="F508" s="234"/>
      <c r="I508" s="216"/>
      <c r="K508"/>
      <c r="L508"/>
      <c r="M508"/>
      <c r="N508"/>
      <c r="O508"/>
      <c r="P508"/>
      <c r="Q508"/>
      <c r="R508"/>
      <c r="S508"/>
      <c r="T508"/>
      <c r="U508"/>
      <c r="V508"/>
      <c r="W508"/>
      <c r="X508"/>
      <c r="Y508"/>
      <c r="Z508"/>
    </row>
    <row r="509" spans="2:26" hidden="1" x14ac:dyDescent="0.25">
      <c r="B509" s="212"/>
      <c r="D509" s="217"/>
      <c r="E509" s="214"/>
      <c r="F509" s="215"/>
      <c r="I509" s="216"/>
      <c r="K509"/>
      <c r="L509"/>
      <c r="M509"/>
      <c r="N509"/>
      <c r="O509"/>
      <c r="P509"/>
      <c r="Q509"/>
      <c r="R509"/>
      <c r="S509"/>
      <c r="T509"/>
      <c r="U509"/>
      <c r="V509"/>
      <c r="W509"/>
      <c r="X509"/>
      <c r="Y509"/>
      <c r="Z509"/>
    </row>
    <row r="510" spans="2:26" hidden="1" x14ac:dyDescent="0.25">
      <c r="B510" s="212"/>
      <c r="D510" s="217"/>
      <c r="E510" s="214"/>
      <c r="F510" s="215"/>
      <c r="I510" s="216"/>
      <c r="K510"/>
      <c r="L510"/>
      <c r="M510"/>
      <c r="N510"/>
      <c r="O510"/>
      <c r="P510"/>
      <c r="Q510"/>
      <c r="R510"/>
      <c r="S510"/>
      <c r="T510"/>
      <c r="U510"/>
      <c r="V510"/>
      <c r="W510"/>
      <c r="X510"/>
      <c r="Y510"/>
      <c r="Z510"/>
    </row>
    <row r="511" spans="2:26" hidden="1" x14ac:dyDescent="0.25">
      <c r="B511" s="212"/>
      <c r="D511" s="217"/>
      <c r="E511" s="214"/>
      <c r="F511" s="215"/>
      <c r="I511" s="216"/>
      <c r="K511"/>
      <c r="L511"/>
      <c r="M511"/>
      <c r="N511"/>
      <c r="O511"/>
      <c r="P511"/>
      <c r="Q511"/>
      <c r="R511"/>
      <c r="S511"/>
      <c r="T511"/>
      <c r="U511"/>
      <c r="V511"/>
      <c r="W511"/>
      <c r="X511"/>
      <c r="Y511"/>
      <c r="Z511"/>
    </row>
    <row r="512" spans="2:26" hidden="1" x14ac:dyDescent="0.25">
      <c r="B512" s="212"/>
      <c r="D512" s="217"/>
      <c r="E512" s="214"/>
      <c r="F512" s="215"/>
      <c r="I512" s="216"/>
      <c r="K512"/>
      <c r="L512"/>
      <c r="M512"/>
      <c r="N512"/>
      <c r="O512"/>
      <c r="P512"/>
      <c r="Q512"/>
      <c r="R512"/>
      <c r="S512"/>
      <c r="T512"/>
      <c r="U512"/>
      <c r="V512"/>
      <c r="W512"/>
      <c r="X512"/>
      <c r="Y512"/>
      <c r="Z512"/>
    </row>
    <row r="513" spans="2:26" hidden="1" x14ac:dyDescent="0.25">
      <c r="B513" s="212"/>
      <c r="D513" s="236"/>
      <c r="E513" s="237"/>
      <c r="F513" s="215"/>
      <c r="I513" s="216"/>
    </row>
    <row r="514" spans="2:26" hidden="1" x14ac:dyDescent="0.25">
      <c r="B514" s="212"/>
      <c r="D514" s="236"/>
      <c r="E514" s="237"/>
      <c r="F514" s="215"/>
      <c r="I514" s="216"/>
      <c r="K514"/>
      <c r="L514"/>
      <c r="M514"/>
      <c r="N514"/>
      <c r="O514"/>
      <c r="P514"/>
      <c r="Q514"/>
      <c r="R514"/>
      <c r="S514"/>
      <c r="T514"/>
      <c r="U514"/>
      <c r="V514"/>
      <c r="W514"/>
      <c r="X514"/>
      <c r="Y514"/>
      <c r="Z514"/>
    </row>
    <row r="515" spans="2:26" hidden="1" x14ac:dyDescent="0.25">
      <c r="B515" s="212"/>
      <c r="C515"/>
      <c r="D515"/>
      <c r="E515" s="237"/>
      <c r="F515"/>
      <c r="G515"/>
      <c r="I515" s="216"/>
      <c r="J515"/>
      <c r="K515"/>
      <c r="L515"/>
      <c r="M515"/>
      <c r="N515"/>
      <c r="O515"/>
      <c r="P515"/>
      <c r="Q515"/>
      <c r="R515"/>
      <c r="S515"/>
      <c r="T515"/>
      <c r="U515"/>
      <c r="V515"/>
      <c r="W515"/>
      <c r="X515"/>
      <c r="Y515"/>
      <c r="Z515"/>
    </row>
    <row r="516" spans="2:26" hidden="1" x14ac:dyDescent="0.25">
      <c r="B516" s="212"/>
      <c r="D516" s="217"/>
      <c r="E516" s="214"/>
      <c r="F516" s="215"/>
      <c r="I516" s="216"/>
      <c r="K516"/>
      <c r="L516"/>
      <c r="M516"/>
      <c r="N516"/>
      <c r="O516"/>
      <c r="P516"/>
      <c r="Q516"/>
      <c r="R516"/>
      <c r="S516"/>
      <c r="T516"/>
      <c r="U516"/>
      <c r="V516"/>
      <c r="W516"/>
      <c r="X516"/>
      <c r="Y516"/>
      <c r="Z516"/>
    </row>
    <row r="517" spans="2:26" hidden="1" x14ac:dyDescent="0.25">
      <c r="B517" s="212"/>
      <c r="D517" s="219"/>
      <c r="E517" s="214"/>
      <c r="F517" s="215"/>
      <c r="I517" s="216"/>
    </row>
    <row r="518" spans="2:26" hidden="1" x14ac:dyDescent="0.25">
      <c r="B518" s="212"/>
      <c r="D518" s="236"/>
      <c r="E518" s="237"/>
      <c r="F518" s="215"/>
      <c r="I518" s="216"/>
    </row>
    <row r="519" spans="2:26" hidden="1" x14ac:dyDescent="0.25">
      <c r="B519" s="212"/>
      <c r="D519" s="217"/>
      <c r="E519" s="214"/>
      <c r="F519" s="215"/>
      <c r="I519" s="216"/>
    </row>
    <row r="520" spans="2:26" hidden="1" x14ac:dyDescent="0.25">
      <c r="B520" s="212"/>
      <c r="D520" s="217"/>
      <c r="E520" s="214"/>
      <c r="F520" s="215"/>
      <c r="I520" s="216"/>
      <c r="J520"/>
    </row>
    <row r="521" spans="2:26" hidden="1" x14ac:dyDescent="0.25">
      <c r="B521" s="212"/>
      <c r="D521" s="217"/>
      <c r="E521" s="214"/>
      <c r="F521" s="215"/>
      <c r="I521" s="216"/>
    </row>
    <row r="522" spans="2:26" hidden="1" x14ac:dyDescent="0.25">
      <c r="B522" s="212"/>
      <c r="D522" s="231"/>
      <c r="E522" s="214"/>
      <c r="F522" s="215"/>
      <c r="I522" s="216"/>
    </row>
    <row r="523" spans="2:26" ht="15" hidden="1" customHeight="1" x14ac:dyDescent="0.25">
      <c r="B523" s="212"/>
      <c r="D523" s="217"/>
      <c r="E523" s="214"/>
      <c r="F523" s="215"/>
      <c r="I523" s="216"/>
    </row>
    <row r="524" spans="2:26" hidden="1" x14ac:dyDescent="0.25">
      <c r="B524" s="212"/>
      <c r="D524" s="217"/>
      <c r="E524" s="214"/>
      <c r="F524" s="215"/>
      <c r="I524" s="216"/>
    </row>
    <row r="525" spans="2:26" hidden="1" x14ac:dyDescent="0.25">
      <c r="B525" s="212"/>
      <c r="D525" s="217"/>
      <c r="E525" s="214"/>
      <c r="F525" s="215"/>
      <c r="I525" s="216"/>
    </row>
    <row r="526" spans="2:26" hidden="1" x14ac:dyDescent="0.25">
      <c r="B526" s="212"/>
      <c r="D526" s="217"/>
      <c r="E526" s="214"/>
      <c r="F526" s="215"/>
      <c r="I526" s="216"/>
    </row>
    <row r="527" spans="2:26" hidden="1" x14ac:dyDescent="0.25">
      <c r="B527" s="212"/>
      <c r="D527" s="217"/>
      <c r="E527" s="214"/>
      <c r="F527" s="215"/>
      <c r="I527" s="216"/>
    </row>
    <row r="528" spans="2:26" hidden="1" x14ac:dyDescent="0.25">
      <c r="B528" s="212"/>
      <c r="D528" s="217"/>
      <c r="E528" s="214"/>
      <c r="F528" s="215"/>
      <c r="I528" s="216"/>
    </row>
    <row r="529" spans="1:12" customFormat="1" ht="16.149999999999999" hidden="1" customHeight="1" x14ac:dyDescent="0.25">
      <c r="A529" s="178"/>
      <c r="B529" s="212"/>
      <c r="E529" s="214"/>
      <c r="G529" s="178"/>
      <c r="H529" s="178"/>
      <c r="I529" s="216"/>
    </row>
    <row r="530" spans="1:12" customFormat="1" hidden="1" x14ac:dyDescent="0.25">
      <c r="A530" s="178"/>
      <c r="B530" s="212"/>
      <c r="C530" s="201"/>
      <c r="E530" s="214"/>
      <c r="G530" s="178"/>
      <c r="H530" s="178"/>
      <c r="I530" s="216"/>
      <c r="K530" s="178"/>
    </row>
    <row r="531" spans="1:12" customFormat="1" hidden="1" x14ac:dyDescent="0.25">
      <c r="A531" s="178"/>
      <c r="B531" s="212"/>
      <c r="C531" s="201"/>
      <c r="E531" s="214"/>
      <c r="H531" s="178"/>
      <c r="K531" s="178"/>
    </row>
    <row r="532" spans="1:12" customFormat="1" hidden="1" x14ac:dyDescent="0.25">
      <c r="A532" s="178"/>
      <c r="B532" s="212"/>
      <c r="C532" s="201"/>
      <c r="E532" s="214"/>
      <c r="H532" s="178"/>
      <c r="K532" s="178"/>
    </row>
    <row r="533" spans="1:12" customFormat="1" hidden="1" x14ac:dyDescent="0.25">
      <c r="A533" s="178"/>
      <c r="B533" s="212"/>
      <c r="C533" s="201"/>
      <c r="E533" s="214"/>
      <c r="H533" s="178"/>
      <c r="K533" s="178"/>
    </row>
    <row r="534" spans="1:12" customFormat="1" ht="15" hidden="1" customHeight="1" x14ac:dyDescent="0.25">
      <c r="A534" s="178"/>
      <c r="B534" s="212"/>
      <c r="C534" s="201"/>
      <c r="E534" s="214"/>
      <c r="H534" s="178"/>
      <c r="K534" s="178"/>
    </row>
    <row r="535" spans="1:12" customFormat="1" x14ac:dyDescent="0.25">
      <c r="A535" s="178"/>
      <c r="B535" s="212"/>
      <c r="C535" s="201"/>
      <c r="E535" s="214"/>
      <c r="H535" s="178"/>
      <c r="K535" s="178"/>
    </row>
    <row r="536" spans="1:12" customFormat="1" x14ac:dyDescent="0.25">
      <c r="A536" s="178"/>
      <c r="B536" s="212"/>
      <c r="C536" s="201"/>
      <c r="E536" s="214">
        <f>SUM(E2:E494)</f>
        <v>4634107.5199999996</v>
      </c>
      <c r="H536" s="178"/>
      <c r="K536" s="178"/>
    </row>
    <row r="537" spans="1:12" customFormat="1" x14ac:dyDescent="0.25">
      <c r="A537" s="178"/>
      <c r="B537" s="212"/>
      <c r="C537" s="201"/>
      <c r="E537" s="214"/>
      <c r="H537" s="178"/>
      <c r="K537" s="178"/>
    </row>
    <row r="538" spans="1:12" x14ac:dyDescent="0.25">
      <c r="B538" s="212"/>
      <c r="D538" s="217"/>
      <c r="E538" s="214"/>
      <c r="F538" s="234"/>
      <c r="G538"/>
      <c r="I538"/>
    </row>
    <row r="539" spans="1:12" x14ac:dyDescent="0.25">
      <c r="B539" s="212"/>
      <c r="D539" s="231"/>
      <c r="E539" s="214"/>
      <c r="F539" s="215"/>
      <c r="I539"/>
    </row>
    <row r="540" spans="1:12" x14ac:dyDescent="0.25">
      <c r="B540" s="212"/>
      <c r="D540" s="213"/>
      <c r="E540" s="214"/>
      <c r="F540" s="215"/>
      <c r="I540"/>
      <c r="J540" s="232"/>
    </row>
    <row r="541" spans="1:12" x14ac:dyDescent="0.25">
      <c r="B541" s="212"/>
      <c r="E541" s="214"/>
      <c r="F541" s="215"/>
      <c r="I541"/>
    </row>
    <row r="542" spans="1:12" x14ac:dyDescent="0.25">
      <c r="B542" s="212"/>
      <c r="D542" s="219"/>
      <c r="E542" s="214"/>
      <c r="F542" s="234"/>
      <c r="I542"/>
      <c r="K542" s="233"/>
      <c r="L542" s="233"/>
    </row>
    <row r="543" spans="1:12" x14ac:dyDescent="0.25">
      <c r="B543" s="212"/>
      <c r="D543" s="217"/>
      <c r="E543" s="214"/>
      <c r="F543" s="215"/>
      <c r="I543"/>
    </row>
    <row r="544" spans="1:12" x14ac:dyDescent="0.25">
      <c r="B544" s="212"/>
      <c r="D544" s="217"/>
      <c r="E544" s="214"/>
      <c r="F544" s="215"/>
      <c r="I544"/>
    </row>
    <row r="545" spans="1:12" x14ac:dyDescent="0.25">
      <c r="B545" s="212"/>
      <c r="D545" s="217"/>
      <c r="E545" s="214"/>
      <c r="F545" s="215"/>
      <c r="I545"/>
      <c r="L545" s="233"/>
    </row>
    <row r="546" spans="1:12" x14ac:dyDescent="0.25">
      <c r="B546" s="212"/>
      <c r="D546" s="217"/>
      <c r="E546" s="214"/>
      <c r="F546" s="215"/>
      <c r="I546" s="216"/>
      <c r="L546" s="233"/>
    </row>
    <row r="547" spans="1:12" x14ac:dyDescent="0.25">
      <c r="B547" s="212"/>
      <c r="D547" s="217"/>
      <c r="E547" s="214"/>
      <c r="F547" s="215"/>
      <c r="I547" s="216"/>
    </row>
    <row r="548" spans="1:12" x14ac:dyDescent="0.25">
      <c r="B548" s="212"/>
      <c r="D548" s="219"/>
      <c r="E548" s="214"/>
      <c r="F548" s="234"/>
      <c r="I548" s="216"/>
    </row>
    <row r="549" spans="1:12" x14ac:dyDescent="0.25">
      <c r="B549" s="212"/>
      <c r="D549" s="231"/>
      <c r="E549" s="214"/>
      <c r="F549" s="234"/>
      <c r="I549" s="216"/>
      <c r="K549" s="233"/>
    </row>
    <row r="550" spans="1:12" x14ac:dyDescent="0.25">
      <c r="B550" s="212"/>
      <c r="D550" s="231"/>
      <c r="E550" s="214"/>
      <c r="F550" s="234"/>
      <c r="I550" s="216"/>
    </row>
    <row r="551" spans="1:12" x14ac:dyDescent="0.25">
      <c r="B551" s="212"/>
      <c r="D551" s="231"/>
      <c r="E551" s="214"/>
      <c r="F551" s="234"/>
      <c r="I551" s="216"/>
    </row>
    <row r="552" spans="1:12" x14ac:dyDescent="0.25">
      <c r="B552" s="212"/>
      <c r="D552" s="219"/>
      <c r="E552" s="214"/>
      <c r="F552" s="234"/>
      <c r="I552" s="216"/>
      <c r="L552" s="233"/>
    </row>
    <row r="553" spans="1:12" x14ac:dyDescent="0.25">
      <c r="B553" s="212"/>
      <c r="D553" s="219"/>
      <c r="E553" s="214"/>
      <c r="F553" s="234"/>
      <c r="I553" s="216"/>
      <c r="K553" s="233"/>
      <c r="L553" s="233"/>
    </row>
    <row r="554" spans="1:12" x14ac:dyDescent="0.25">
      <c r="B554" s="238"/>
      <c r="D554" s="217"/>
      <c r="E554" s="214"/>
      <c r="F554" s="215"/>
      <c r="I554" s="216"/>
    </row>
    <row r="555" spans="1:12" x14ac:dyDescent="0.25">
      <c r="B555" s="238"/>
      <c r="D555" s="217"/>
      <c r="E555" s="214"/>
      <c r="F555" s="239"/>
      <c r="I555" s="216"/>
    </row>
    <row r="556" spans="1:12" customFormat="1" x14ac:dyDescent="0.25">
      <c r="A556" s="178"/>
      <c r="B556" s="212"/>
      <c r="C556" s="201"/>
      <c r="D556" s="240"/>
      <c r="E556" s="214"/>
      <c r="F556" s="241"/>
      <c r="G556" s="178"/>
      <c r="H556" s="178"/>
      <c r="I556" s="216"/>
      <c r="J556" s="178"/>
      <c r="K556" s="178"/>
    </row>
    <row r="557" spans="1:12" x14ac:dyDescent="0.25">
      <c r="B557" s="238"/>
      <c r="D557" s="219"/>
      <c r="E557" s="214"/>
      <c r="F557" s="239"/>
      <c r="I557" s="216"/>
    </row>
    <row r="558" spans="1:12" x14ac:dyDescent="0.25">
      <c r="B558" s="238"/>
      <c r="D558" s="219"/>
      <c r="E558" s="214"/>
      <c r="F558" s="242"/>
      <c r="I558" s="216"/>
    </row>
    <row r="559" spans="1:12" x14ac:dyDescent="0.25">
      <c r="B559" s="238"/>
      <c r="D559" s="219"/>
      <c r="E559" s="214"/>
      <c r="F559" s="242"/>
      <c r="I559" s="216"/>
    </row>
    <row r="560" spans="1:12" x14ac:dyDescent="0.25">
      <c r="B560" s="238"/>
      <c r="D560" s="231"/>
      <c r="E560" s="214"/>
      <c r="F560" s="242"/>
      <c r="I560" s="216"/>
    </row>
    <row r="561" spans="2:10" x14ac:dyDescent="0.25">
      <c r="B561" s="238"/>
      <c r="D561" s="217"/>
      <c r="E561" s="214"/>
      <c r="F561" s="242"/>
      <c r="I561" s="216"/>
      <c r="J561" s="232"/>
    </row>
    <row r="562" spans="2:10" x14ac:dyDescent="0.25">
      <c r="B562" s="238"/>
      <c r="D562" s="231"/>
      <c r="E562" s="229"/>
      <c r="F562" s="239"/>
      <c r="I562" s="216"/>
    </row>
    <row r="563" spans="2:10" x14ac:dyDescent="0.25">
      <c r="B563" s="212"/>
      <c r="D563" s="217"/>
      <c r="E563" s="214"/>
      <c r="F563" s="215"/>
      <c r="I563" s="216"/>
    </row>
    <row r="564" spans="2:10" x14ac:dyDescent="0.25">
      <c r="B564" s="212"/>
      <c r="D564" s="219"/>
      <c r="E564" s="214"/>
      <c r="F564" s="215"/>
      <c r="I564" s="216"/>
    </row>
    <row r="565" spans="2:10" x14ac:dyDescent="0.25">
      <c r="B565" s="238"/>
      <c r="D565" s="217"/>
      <c r="E565" s="214"/>
      <c r="F565" s="215"/>
      <c r="I565" s="216"/>
    </row>
    <row r="566" spans="2:10" x14ac:dyDescent="0.25">
      <c r="B566" s="238"/>
      <c r="D566" s="219"/>
      <c r="E566" s="214"/>
      <c r="F566" s="239"/>
      <c r="I566" s="216"/>
    </row>
    <row r="567" spans="2:10" x14ac:dyDescent="0.25">
      <c r="B567" s="238"/>
      <c r="D567" s="217"/>
      <c r="E567" s="229"/>
      <c r="F567" s="239"/>
      <c r="I567" s="216"/>
    </row>
    <row r="568" spans="2:10" x14ac:dyDescent="0.25">
      <c r="B568" s="238"/>
      <c r="D568" s="219"/>
      <c r="E568" s="229"/>
      <c r="F568" s="239"/>
      <c r="I568" s="216"/>
    </row>
    <row r="569" spans="2:10" x14ac:dyDescent="0.25">
      <c r="B569" s="238"/>
      <c r="D569" s="217"/>
      <c r="E569" s="229"/>
      <c r="F569" s="234"/>
      <c r="I569" s="216"/>
    </row>
    <row r="570" spans="2:10" x14ac:dyDescent="0.25">
      <c r="B570" s="238"/>
      <c r="D570" s="219"/>
      <c r="E570" s="229"/>
      <c r="F570" s="239"/>
      <c r="I570" s="216"/>
    </row>
    <row r="571" spans="2:10" x14ac:dyDescent="0.25">
      <c r="B571" s="212"/>
      <c r="D571" s="217"/>
      <c r="E571" s="229"/>
      <c r="F571" s="239"/>
      <c r="I571" s="216"/>
    </row>
    <row r="572" spans="2:10" x14ac:dyDescent="0.25">
      <c r="B572" s="212"/>
      <c r="D572" s="219"/>
      <c r="E572" s="229"/>
      <c r="F572" s="239"/>
      <c r="I572" s="216"/>
    </row>
    <row r="573" spans="2:10" x14ac:dyDescent="0.25">
      <c r="B573" s="212"/>
      <c r="D573" s="217"/>
      <c r="E573" s="214"/>
      <c r="F573" s="215"/>
      <c r="I573" s="216"/>
    </row>
    <row r="574" spans="2:10" x14ac:dyDescent="0.25">
      <c r="B574" s="238"/>
      <c r="D574" s="219"/>
      <c r="E574" s="214"/>
      <c r="F574" s="215"/>
      <c r="I574" s="216"/>
    </row>
    <row r="575" spans="2:10" x14ac:dyDescent="0.25">
      <c r="B575" s="212"/>
      <c r="D575" s="219"/>
      <c r="E575" s="229"/>
      <c r="F575" s="239"/>
      <c r="I575" s="216"/>
    </row>
    <row r="576" spans="2:10" x14ac:dyDescent="0.25">
      <c r="B576" s="212"/>
      <c r="D576" s="217"/>
      <c r="E576" s="229"/>
      <c r="F576" s="239"/>
      <c r="I576" s="216"/>
    </row>
    <row r="577" spans="2:9" x14ac:dyDescent="0.25">
      <c r="B577" s="238"/>
      <c r="D577" s="217"/>
      <c r="E577" s="229"/>
      <c r="F577" s="239"/>
      <c r="I577" s="216"/>
    </row>
    <row r="578" spans="2:9" ht="14.25" customHeight="1" x14ac:dyDescent="0.25">
      <c r="B578" s="243"/>
      <c r="D578" s="219"/>
      <c r="E578" s="229"/>
      <c r="F578" s="239"/>
      <c r="I578" s="216"/>
    </row>
    <row r="579" spans="2:9" x14ac:dyDescent="0.25">
      <c r="B579" s="212"/>
      <c r="D579" s="217"/>
      <c r="E579" s="229"/>
      <c r="F579" s="239"/>
      <c r="I579" s="216"/>
    </row>
    <row r="580" spans="2:9" x14ac:dyDescent="0.25">
      <c r="B580" s="238"/>
      <c r="D580" s="219"/>
      <c r="E580" s="229"/>
      <c r="F580" s="239"/>
      <c r="I580" s="216"/>
    </row>
    <row r="581" spans="2:9" x14ac:dyDescent="0.25">
      <c r="B581" s="212"/>
      <c r="D581" s="217"/>
      <c r="E581" s="229"/>
      <c r="F581" s="239"/>
      <c r="I581" s="216"/>
    </row>
    <row r="582" spans="2:9" x14ac:dyDescent="0.25">
      <c r="B582" s="238"/>
      <c r="D582" s="219"/>
      <c r="E582" s="229"/>
      <c r="F582" s="239"/>
      <c r="I582" s="216"/>
    </row>
    <row r="583" spans="2:9" x14ac:dyDescent="0.25">
      <c r="B583" s="238"/>
      <c r="D583" s="217"/>
      <c r="E583" s="229"/>
      <c r="F583" s="239"/>
      <c r="I583" s="216"/>
    </row>
    <row r="584" spans="2:9" x14ac:dyDescent="0.25">
      <c r="B584" s="212"/>
      <c r="D584" s="219"/>
      <c r="E584" s="229"/>
      <c r="F584" s="239"/>
      <c r="I584" s="216"/>
    </row>
    <row r="585" spans="2:9" x14ac:dyDescent="0.25">
      <c r="B585" s="212"/>
      <c r="D585" s="217"/>
      <c r="E585" s="229"/>
      <c r="F585" s="239"/>
      <c r="I585" s="216"/>
    </row>
    <row r="586" spans="2:9" x14ac:dyDescent="0.25">
      <c r="B586" s="212"/>
      <c r="D586" s="217"/>
      <c r="E586" s="229"/>
      <c r="F586" s="242"/>
      <c r="I586" s="216"/>
    </row>
    <row r="587" spans="2:9" x14ac:dyDescent="0.25">
      <c r="B587" s="212"/>
      <c r="D587" s="217"/>
      <c r="E587" s="214"/>
      <c r="F587" s="234"/>
      <c r="I587" s="216"/>
    </row>
    <row r="588" spans="2:9" x14ac:dyDescent="0.25">
      <c r="B588" s="212"/>
      <c r="D588" s="217"/>
      <c r="E588" s="229"/>
      <c r="F588" s="242"/>
      <c r="I588" s="216"/>
    </row>
    <row r="589" spans="2:9" x14ac:dyDescent="0.25">
      <c r="B589" s="212"/>
      <c r="D589" s="217"/>
      <c r="E589" s="229"/>
      <c r="F589" s="239"/>
      <c r="I589" s="216"/>
    </row>
    <row r="590" spans="2:9" x14ac:dyDescent="0.25">
      <c r="B590" s="212"/>
      <c r="D590" s="217"/>
      <c r="E590" s="229"/>
      <c r="F590" s="242"/>
      <c r="I590" s="216"/>
    </row>
    <row r="591" spans="2:9" x14ac:dyDescent="0.25">
      <c r="B591" s="212"/>
      <c r="E591" s="229"/>
    </row>
    <row r="592" spans="2:9" x14ac:dyDescent="0.25">
      <c r="B592" s="212"/>
      <c r="E592" s="229"/>
    </row>
    <row r="593" spans="2:12" x14ac:dyDescent="0.25">
      <c r="B593" s="212"/>
      <c r="D593" s="213"/>
      <c r="E593" s="229"/>
      <c r="F593" s="239"/>
      <c r="I593" s="216"/>
    </row>
    <row r="594" spans="2:12" x14ac:dyDescent="0.25">
      <c r="B594" s="212"/>
      <c r="E594" s="214"/>
      <c r="F594" s="215"/>
    </row>
    <row r="595" spans="2:12" x14ac:dyDescent="0.25">
      <c r="B595" s="212"/>
      <c r="D595" s="231"/>
      <c r="E595" s="229"/>
      <c r="F595" s="239"/>
      <c r="I595" s="216"/>
    </row>
    <row r="596" spans="2:12" x14ac:dyDescent="0.25">
      <c r="B596" s="212"/>
      <c r="D596" s="231"/>
      <c r="E596" s="229"/>
      <c r="F596" s="239"/>
      <c r="I596" s="216"/>
    </row>
    <row r="597" spans="2:12" x14ac:dyDescent="0.25">
      <c r="B597" s="212"/>
      <c r="D597" s="217"/>
      <c r="E597" s="214"/>
      <c r="F597" s="215"/>
      <c r="I597" s="216"/>
    </row>
    <row r="598" spans="2:12" x14ac:dyDescent="0.25">
      <c r="B598" s="212"/>
      <c r="D598" s="231"/>
      <c r="E598" s="229"/>
      <c r="F598" s="239"/>
      <c r="I598" s="216"/>
    </row>
    <row r="599" spans="2:12" x14ac:dyDescent="0.25">
      <c r="B599" s="212"/>
      <c r="D599" s="231"/>
      <c r="E599" s="229"/>
      <c r="F599" s="239"/>
      <c r="I599" s="216"/>
    </row>
    <row r="600" spans="2:12" x14ac:dyDescent="0.25">
      <c r="B600" s="212"/>
      <c r="D600" s="231"/>
      <c r="E600" s="229"/>
      <c r="F600" s="239"/>
      <c r="I600" s="216"/>
    </row>
    <row r="601" spans="2:12" x14ac:dyDescent="0.25">
      <c r="B601" s="212"/>
      <c r="D601" s="231"/>
      <c r="E601" s="229"/>
      <c r="F601" s="239"/>
      <c r="I601" s="216"/>
    </row>
    <row r="602" spans="2:12" x14ac:dyDescent="0.25">
      <c r="B602" s="212"/>
      <c r="D602" s="217"/>
      <c r="E602" s="229"/>
      <c r="F602" s="239"/>
      <c r="I602" s="216"/>
      <c r="J602" s="232"/>
    </row>
    <row r="603" spans="2:12" x14ac:dyDescent="0.25">
      <c r="B603" s="238"/>
      <c r="D603" s="217"/>
      <c r="E603" s="214"/>
      <c r="F603" s="234"/>
      <c r="I603" s="216"/>
    </row>
    <row r="604" spans="2:12" x14ac:dyDescent="0.25">
      <c r="B604" s="212"/>
      <c r="D604" s="217"/>
      <c r="E604" s="229"/>
      <c r="F604" s="239"/>
      <c r="I604" s="216"/>
    </row>
    <row r="605" spans="2:12" x14ac:dyDescent="0.25">
      <c r="B605" s="212"/>
      <c r="D605" s="219"/>
      <c r="E605" s="214"/>
      <c r="F605" s="239"/>
      <c r="I605" s="216"/>
    </row>
    <row r="606" spans="2:12" x14ac:dyDescent="0.25">
      <c r="B606" s="212"/>
      <c r="D606" s="217"/>
      <c r="E606" s="229"/>
      <c r="F606" s="239"/>
      <c r="I606" s="216"/>
    </row>
    <row r="607" spans="2:12" x14ac:dyDescent="0.25">
      <c r="B607" s="212"/>
      <c r="D607" s="217"/>
      <c r="E607" s="214"/>
      <c r="F607" s="234"/>
      <c r="I607" s="216"/>
      <c r="K607" s="233"/>
    </row>
    <row r="608" spans="2:12" x14ac:dyDescent="0.25">
      <c r="B608" s="212"/>
      <c r="D608" s="217"/>
      <c r="E608" s="214"/>
      <c r="F608" s="215"/>
      <c r="I608" s="216"/>
      <c r="L608" s="244"/>
    </row>
    <row r="609" spans="2:9" x14ac:dyDescent="0.25">
      <c r="B609" s="212"/>
      <c r="D609" s="217"/>
      <c r="E609" s="229"/>
      <c r="F609" s="239"/>
      <c r="I609" s="216"/>
    </row>
    <row r="610" spans="2:9" x14ac:dyDescent="0.25">
      <c r="B610" s="238"/>
      <c r="D610" s="217"/>
      <c r="E610" s="229"/>
      <c r="F610" s="239"/>
      <c r="I610" s="216"/>
    </row>
    <row r="611" spans="2:9" x14ac:dyDescent="0.25">
      <c r="B611" s="238"/>
      <c r="D611" s="217"/>
      <c r="E611" s="229"/>
      <c r="F611" s="239"/>
      <c r="I611" s="216"/>
    </row>
    <row r="612" spans="2:9" x14ac:dyDescent="0.25">
      <c r="B612" s="212"/>
      <c r="D612" s="217"/>
      <c r="E612" s="229"/>
      <c r="F612" s="239"/>
      <c r="I612" s="216"/>
    </row>
    <row r="613" spans="2:9" x14ac:dyDescent="0.25">
      <c r="B613" s="212"/>
      <c r="D613" s="231"/>
      <c r="E613" s="229"/>
      <c r="F613" s="239"/>
      <c r="I613" s="216"/>
    </row>
    <row r="614" spans="2:9" x14ac:dyDescent="0.25">
      <c r="B614" s="212"/>
      <c r="D614" s="219"/>
      <c r="E614" s="214"/>
      <c r="F614" s="215"/>
      <c r="I614" s="216"/>
    </row>
    <row r="615" spans="2:9" x14ac:dyDescent="0.25">
      <c r="B615" s="212"/>
      <c r="D615" s="217"/>
      <c r="E615" s="214"/>
      <c r="F615" s="215"/>
      <c r="I615" s="216"/>
    </row>
    <row r="616" spans="2:9" x14ac:dyDescent="0.25">
      <c r="B616" s="212"/>
      <c r="D616" s="217"/>
      <c r="E616" s="229"/>
      <c r="F616" s="239"/>
      <c r="I616" s="216"/>
    </row>
    <row r="617" spans="2:9" x14ac:dyDescent="0.25">
      <c r="B617" s="212"/>
      <c r="D617" s="217"/>
      <c r="E617" s="214"/>
      <c r="F617" s="215"/>
      <c r="I617" s="216"/>
    </row>
    <row r="618" spans="2:9" x14ac:dyDescent="0.25">
      <c r="B618" s="212"/>
      <c r="E618" s="229"/>
      <c r="F618" s="239"/>
    </row>
    <row r="619" spans="2:9" x14ac:dyDescent="0.25">
      <c r="B619" s="238"/>
      <c r="D619" s="231"/>
      <c r="E619" s="214"/>
      <c r="F619" s="234"/>
      <c r="I619" s="216"/>
    </row>
    <row r="620" spans="2:9" x14ac:dyDescent="0.25">
      <c r="B620" s="238"/>
      <c r="D620" s="231"/>
      <c r="E620" s="214"/>
      <c r="F620" s="234"/>
      <c r="I620" s="216"/>
    </row>
    <row r="621" spans="2:9" x14ac:dyDescent="0.25">
      <c r="B621" s="212"/>
      <c r="D621" s="217"/>
      <c r="E621" s="214"/>
      <c r="F621" s="234"/>
      <c r="I621" s="216"/>
    </row>
    <row r="622" spans="2:9" x14ac:dyDescent="0.25">
      <c r="B622" s="238"/>
      <c r="D622" s="231"/>
      <c r="E622" s="229"/>
      <c r="F622" s="242"/>
      <c r="I622" s="216"/>
    </row>
    <row r="623" spans="2:9" x14ac:dyDescent="0.25">
      <c r="B623" s="212"/>
      <c r="D623" s="217"/>
      <c r="E623" s="214"/>
      <c r="F623" s="234"/>
      <c r="I623" s="216"/>
    </row>
    <row r="624" spans="2:9" x14ac:dyDescent="0.25">
      <c r="B624" s="238"/>
      <c r="D624" s="231"/>
      <c r="E624" s="229"/>
      <c r="F624" s="242"/>
      <c r="I624" s="216"/>
    </row>
    <row r="625" spans="2:10" x14ac:dyDescent="0.25">
      <c r="B625" s="238"/>
      <c r="D625" s="231"/>
      <c r="E625" s="229"/>
      <c r="F625" s="239"/>
      <c r="I625" s="216"/>
    </row>
    <row r="626" spans="2:10" x14ac:dyDescent="0.25">
      <c r="B626" s="212"/>
      <c r="D626" s="231"/>
      <c r="E626" s="229"/>
      <c r="F626" s="239"/>
      <c r="I626" s="216"/>
    </row>
    <row r="627" spans="2:10" x14ac:dyDescent="0.25">
      <c r="B627" s="212"/>
      <c r="D627" s="231"/>
      <c r="E627" s="229"/>
      <c r="F627" s="239"/>
      <c r="I627" s="216"/>
    </row>
    <row r="628" spans="2:10" x14ac:dyDescent="0.25">
      <c r="B628" s="238"/>
      <c r="D628" s="231"/>
      <c r="E628" s="229"/>
      <c r="F628" s="242"/>
      <c r="I628" s="245"/>
    </row>
    <row r="629" spans="2:10" x14ac:dyDescent="0.25">
      <c r="B629" s="238"/>
      <c r="D629" s="231"/>
      <c r="E629" s="229"/>
      <c r="F629" s="239"/>
      <c r="I629" s="216"/>
    </row>
    <row r="630" spans="2:10" x14ac:dyDescent="0.25">
      <c r="B630" s="212"/>
      <c r="D630" s="213"/>
      <c r="E630" s="229"/>
      <c r="F630" s="239"/>
      <c r="I630" s="216"/>
      <c r="J630" s="232"/>
    </row>
    <row r="631" spans="2:10" x14ac:dyDescent="0.25">
      <c r="B631" s="212"/>
      <c r="D631" s="213"/>
      <c r="E631" s="229"/>
      <c r="F631" s="239"/>
      <c r="I631" s="216"/>
      <c r="J631" s="232"/>
    </row>
    <row r="632" spans="2:10" x14ac:dyDescent="0.25">
      <c r="B632" s="246"/>
      <c r="D632" s="231"/>
      <c r="E632" s="229"/>
      <c r="F632" s="239"/>
      <c r="I632" s="216"/>
      <c r="J632" s="232"/>
    </row>
    <row r="633" spans="2:10" x14ac:dyDescent="0.25">
      <c r="B633" s="246"/>
      <c r="D633" s="217"/>
      <c r="E633" s="229"/>
      <c r="F633" s="239"/>
      <c r="I633" s="216"/>
    </row>
    <row r="634" spans="2:10" x14ac:dyDescent="0.25">
      <c r="B634" s="212"/>
      <c r="D634" s="231"/>
      <c r="E634" s="229"/>
      <c r="F634" s="239"/>
      <c r="I634" s="216"/>
    </row>
    <row r="635" spans="2:10" x14ac:dyDescent="0.25">
      <c r="B635" s="212"/>
      <c r="D635" s="231"/>
      <c r="E635" s="214"/>
      <c r="F635" s="215"/>
      <c r="I635" s="216"/>
    </row>
    <row r="636" spans="2:10" x14ac:dyDescent="0.25">
      <c r="B636" s="212"/>
      <c r="D636" s="217"/>
      <c r="E636" s="229"/>
      <c r="F636" s="239"/>
      <c r="I636" s="216"/>
    </row>
    <row r="637" spans="2:10" x14ac:dyDescent="0.25">
      <c r="B637" s="212"/>
      <c r="D637" s="231"/>
      <c r="E637" s="214"/>
      <c r="F637" s="215"/>
      <c r="I637" s="216"/>
    </row>
    <row r="638" spans="2:10" x14ac:dyDescent="0.25">
      <c r="B638" s="212"/>
      <c r="E638" s="229"/>
    </row>
    <row r="639" spans="2:10" x14ac:dyDescent="0.25">
      <c r="B639" s="212"/>
      <c r="D639" s="219"/>
      <c r="E639" s="229"/>
      <c r="F639" s="239"/>
      <c r="I639" s="216"/>
    </row>
    <row r="640" spans="2:10" x14ac:dyDescent="0.25">
      <c r="B640" s="212"/>
      <c r="D640" s="217"/>
      <c r="E640" s="229"/>
      <c r="F640" s="239"/>
      <c r="I640" s="216"/>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05EC4-062A-450E-8507-6ED236656193}">
  <dimension ref="A1:K72"/>
  <sheetViews>
    <sheetView topLeftCell="A55" workbookViewId="0">
      <selection activeCell="A9" sqref="A9"/>
    </sheetView>
  </sheetViews>
  <sheetFormatPr defaultRowHeight="15" x14ac:dyDescent="0.25"/>
  <cols>
    <col min="1" max="1" width="13.85546875" bestFit="1" customWidth="1"/>
    <col min="2" max="2" width="11.7109375" bestFit="1" customWidth="1"/>
    <col min="3" max="3" width="32.28515625" style="201" customWidth="1"/>
    <col min="4" max="4" width="12" bestFit="1" customWidth="1"/>
    <col min="5" max="6" width="13.140625" bestFit="1" customWidth="1"/>
    <col min="7" max="7" width="8.28515625" customWidth="1"/>
    <col min="8" max="8" width="35.85546875" bestFit="1" customWidth="1"/>
    <col min="9" max="9" width="13" customWidth="1"/>
    <col min="10" max="10" width="72.140625" bestFit="1" customWidth="1"/>
    <col min="11" max="11" width="90" style="233" bestFit="1" customWidth="1"/>
    <col min="254" max="254" width="13.85546875" bestFit="1" customWidth="1"/>
    <col min="255" max="255" width="11.7109375" bestFit="1" customWidth="1"/>
    <col min="256" max="256" width="32.28515625" customWidth="1"/>
    <col min="257" max="257" width="12" bestFit="1" customWidth="1"/>
    <col min="258" max="259" width="13.140625" bestFit="1" customWidth="1"/>
    <col min="260" max="260" width="8.28515625" customWidth="1"/>
    <col min="261" max="261" width="35.85546875" bestFit="1" customWidth="1"/>
    <col min="262" max="262" width="13" customWidth="1"/>
    <col min="263" max="263" width="17.85546875" bestFit="1" customWidth="1"/>
    <col min="264" max="264" width="15.28515625" customWidth="1"/>
    <col min="265" max="265" width="72.140625" bestFit="1" customWidth="1"/>
    <col min="266" max="266" width="14.42578125" bestFit="1" customWidth="1"/>
    <col min="267" max="267" width="48.7109375" customWidth="1"/>
    <col min="510" max="510" width="13.85546875" bestFit="1" customWidth="1"/>
    <col min="511" max="511" width="11.7109375" bestFit="1" customWidth="1"/>
    <col min="512" max="512" width="32.28515625" customWidth="1"/>
    <col min="513" max="513" width="12" bestFit="1" customWidth="1"/>
    <col min="514" max="515" width="13.140625" bestFit="1" customWidth="1"/>
    <col min="516" max="516" width="8.28515625" customWidth="1"/>
    <col min="517" max="517" width="35.85546875" bestFit="1" customWidth="1"/>
    <col min="518" max="518" width="13" customWidth="1"/>
    <col min="519" max="519" width="17.85546875" bestFit="1" customWidth="1"/>
    <col min="520" max="520" width="15.28515625" customWidth="1"/>
    <col min="521" max="521" width="72.140625" bestFit="1" customWidth="1"/>
    <col min="522" max="522" width="14.42578125" bestFit="1" customWidth="1"/>
    <col min="523" max="523" width="48.7109375" customWidth="1"/>
    <col min="766" max="766" width="13.85546875" bestFit="1" customWidth="1"/>
    <col min="767" max="767" width="11.7109375" bestFit="1" customWidth="1"/>
    <col min="768" max="768" width="32.28515625" customWidth="1"/>
    <col min="769" max="769" width="12" bestFit="1" customWidth="1"/>
    <col min="770" max="771" width="13.140625" bestFit="1" customWidth="1"/>
    <col min="772" max="772" width="8.28515625" customWidth="1"/>
    <col min="773" max="773" width="35.85546875" bestFit="1" customWidth="1"/>
    <col min="774" max="774" width="13" customWidth="1"/>
    <col min="775" max="775" width="17.85546875" bestFit="1" customWidth="1"/>
    <col min="776" max="776" width="15.28515625" customWidth="1"/>
    <col min="777" max="777" width="72.140625" bestFit="1" customWidth="1"/>
    <col min="778" max="778" width="14.42578125" bestFit="1" customWidth="1"/>
    <col min="779" max="779" width="48.7109375" customWidth="1"/>
    <col min="1022" max="1022" width="13.85546875" bestFit="1" customWidth="1"/>
    <col min="1023" max="1023" width="11.7109375" bestFit="1" customWidth="1"/>
    <col min="1024" max="1024" width="32.28515625" customWidth="1"/>
    <col min="1025" max="1025" width="12" bestFit="1" customWidth="1"/>
    <col min="1026" max="1027" width="13.140625" bestFit="1" customWidth="1"/>
    <col min="1028" max="1028" width="8.28515625" customWidth="1"/>
    <col min="1029" max="1029" width="35.85546875" bestFit="1" customWidth="1"/>
    <col min="1030" max="1030" width="13" customWidth="1"/>
    <col min="1031" max="1031" width="17.85546875" bestFit="1" customWidth="1"/>
    <col min="1032" max="1032" width="15.28515625" customWidth="1"/>
    <col min="1033" max="1033" width="72.140625" bestFit="1" customWidth="1"/>
    <col min="1034" max="1034" width="14.42578125" bestFit="1" customWidth="1"/>
    <col min="1035" max="1035" width="48.7109375" customWidth="1"/>
    <col min="1278" max="1278" width="13.85546875" bestFit="1" customWidth="1"/>
    <col min="1279" max="1279" width="11.7109375" bestFit="1" customWidth="1"/>
    <col min="1280" max="1280" width="32.28515625" customWidth="1"/>
    <col min="1281" max="1281" width="12" bestFit="1" customWidth="1"/>
    <col min="1282" max="1283" width="13.140625" bestFit="1" customWidth="1"/>
    <col min="1284" max="1284" width="8.28515625" customWidth="1"/>
    <col min="1285" max="1285" width="35.85546875" bestFit="1" customWidth="1"/>
    <col min="1286" max="1286" width="13" customWidth="1"/>
    <col min="1287" max="1287" width="17.85546875" bestFit="1" customWidth="1"/>
    <col min="1288" max="1288" width="15.28515625" customWidth="1"/>
    <col min="1289" max="1289" width="72.140625" bestFit="1" customWidth="1"/>
    <col min="1290" max="1290" width="14.42578125" bestFit="1" customWidth="1"/>
    <col min="1291" max="1291" width="48.7109375" customWidth="1"/>
    <col min="1534" max="1534" width="13.85546875" bestFit="1" customWidth="1"/>
    <col min="1535" max="1535" width="11.7109375" bestFit="1" customWidth="1"/>
    <col min="1536" max="1536" width="32.28515625" customWidth="1"/>
    <col min="1537" max="1537" width="12" bestFit="1" customWidth="1"/>
    <col min="1538" max="1539" width="13.140625" bestFit="1" customWidth="1"/>
    <col min="1540" max="1540" width="8.28515625" customWidth="1"/>
    <col min="1541" max="1541" width="35.85546875" bestFit="1" customWidth="1"/>
    <col min="1542" max="1542" width="13" customWidth="1"/>
    <col min="1543" max="1543" width="17.85546875" bestFit="1" customWidth="1"/>
    <col min="1544" max="1544" width="15.28515625" customWidth="1"/>
    <col min="1545" max="1545" width="72.140625" bestFit="1" customWidth="1"/>
    <col min="1546" max="1546" width="14.42578125" bestFit="1" customWidth="1"/>
    <col min="1547" max="1547" width="48.7109375" customWidth="1"/>
    <col min="1790" max="1790" width="13.85546875" bestFit="1" customWidth="1"/>
    <col min="1791" max="1791" width="11.7109375" bestFit="1" customWidth="1"/>
    <col min="1792" max="1792" width="32.28515625" customWidth="1"/>
    <col min="1793" max="1793" width="12" bestFit="1" customWidth="1"/>
    <col min="1794" max="1795" width="13.140625" bestFit="1" customWidth="1"/>
    <col min="1796" max="1796" width="8.28515625" customWidth="1"/>
    <col min="1797" max="1797" width="35.85546875" bestFit="1" customWidth="1"/>
    <col min="1798" max="1798" width="13" customWidth="1"/>
    <col min="1799" max="1799" width="17.85546875" bestFit="1" customWidth="1"/>
    <col min="1800" max="1800" width="15.28515625" customWidth="1"/>
    <col min="1801" max="1801" width="72.140625" bestFit="1" customWidth="1"/>
    <col min="1802" max="1802" width="14.42578125" bestFit="1" customWidth="1"/>
    <col min="1803" max="1803" width="48.7109375" customWidth="1"/>
    <col min="2046" max="2046" width="13.85546875" bestFit="1" customWidth="1"/>
    <col min="2047" max="2047" width="11.7109375" bestFit="1" customWidth="1"/>
    <col min="2048" max="2048" width="32.28515625" customWidth="1"/>
    <col min="2049" max="2049" width="12" bestFit="1" customWidth="1"/>
    <col min="2050" max="2051" width="13.140625" bestFit="1" customWidth="1"/>
    <col min="2052" max="2052" width="8.28515625" customWidth="1"/>
    <col min="2053" max="2053" width="35.85546875" bestFit="1" customWidth="1"/>
    <col min="2054" max="2054" width="13" customWidth="1"/>
    <col min="2055" max="2055" width="17.85546875" bestFit="1" customWidth="1"/>
    <col min="2056" max="2056" width="15.28515625" customWidth="1"/>
    <col min="2057" max="2057" width="72.140625" bestFit="1" customWidth="1"/>
    <col min="2058" max="2058" width="14.42578125" bestFit="1" customWidth="1"/>
    <col min="2059" max="2059" width="48.7109375" customWidth="1"/>
    <col min="2302" max="2302" width="13.85546875" bestFit="1" customWidth="1"/>
    <col min="2303" max="2303" width="11.7109375" bestFit="1" customWidth="1"/>
    <col min="2304" max="2304" width="32.28515625" customWidth="1"/>
    <col min="2305" max="2305" width="12" bestFit="1" customWidth="1"/>
    <col min="2306" max="2307" width="13.140625" bestFit="1" customWidth="1"/>
    <col min="2308" max="2308" width="8.28515625" customWidth="1"/>
    <col min="2309" max="2309" width="35.85546875" bestFit="1" customWidth="1"/>
    <col min="2310" max="2310" width="13" customWidth="1"/>
    <col min="2311" max="2311" width="17.85546875" bestFit="1" customWidth="1"/>
    <col min="2312" max="2312" width="15.28515625" customWidth="1"/>
    <col min="2313" max="2313" width="72.140625" bestFit="1" customWidth="1"/>
    <col min="2314" max="2314" width="14.42578125" bestFit="1" customWidth="1"/>
    <col min="2315" max="2315" width="48.7109375" customWidth="1"/>
    <col min="2558" max="2558" width="13.85546875" bestFit="1" customWidth="1"/>
    <col min="2559" max="2559" width="11.7109375" bestFit="1" customWidth="1"/>
    <col min="2560" max="2560" width="32.28515625" customWidth="1"/>
    <col min="2561" max="2561" width="12" bestFit="1" customWidth="1"/>
    <col min="2562" max="2563" width="13.140625" bestFit="1" customWidth="1"/>
    <col min="2564" max="2564" width="8.28515625" customWidth="1"/>
    <col min="2565" max="2565" width="35.85546875" bestFit="1" customWidth="1"/>
    <col min="2566" max="2566" width="13" customWidth="1"/>
    <col min="2567" max="2567" width="17.85546875" bestFit="1" customWidth="1"/>
    <col min="2568" max="2568" width="15.28515625" customWidth="1"/>
    <col min="2569" max="2569" width="72.140625" bestFit="1" customWidth="1"/>
    <col min="2570" max="2570" width="14.42578125" bestFit="1" customWidth="1"/>
    <col min="2571" max="2571" width="48.7109375" customWidth="1"/>
    <col min="2814" max="2814" width="13.85546875" bestFit="1" customWidth="1"/>
    <col min="2815" max="2815" width="11.7109375" bestFit="1" customWidth="1"/>
    <col min="2816" max="2816" width="32.28515625" customWidth="1"/>
    <col min="2817" max="2817" width="12" bestFit="1" customWidth="1"/>
    <col min="2818" max="2819" width="13.140625" bestFit="1" customWidth="1"/>
    <col min="2820" max="2820" width="8.28515625" customWidth="1"/>
    <col min="2821" max="2821" width="35.85546875" bestFit="1" customWidth="1"/>
    <col min="2822" max="2822" width="13" customWidth="1"/>
    <col min="2823" max="2823" width="17.85546875" bestFit="1" customWidth="1"/>
    <col min="2824" max="2824" width="15.28515625" customWidth="1"/>
    <col min="2825" max="2825" width="72.140625" bestFit="1" customWidth="1"/>
    <col min="2826" max="2826" width="14.42578125" bestFit="1" customWidth="1"/>
    <col min="2827" max="2827" width="48.7109375" customWidth="1"/>
    <col min="3070" max="3070" width="13.85546875" bestFit="1" customWidth="1"/>
    <col min="3071" max="3071" width="11.7109375" bestFit="1" customWidth="1"/>
    <col min="3072" max="3072" width="32.28515625" customWidth="1"/>
    <col min="3073" max="3073" width="12" bestFit="1" customWidth="1"/>
    <col min="3074" max="3075" width="13.140625" bestFit="1" customWidth="1"/>
    <col min="3076" max="3076" width="8.28515625" customWidth="1"/>
    <col min="3077" max="3077" width="35.85546875" bestFit="1" customWidth="1"/>
    <col min="3078" max="3078" width="13" customWidth="1"/>
    <col min="3079" max="3079" width="17.85546875" bestFit="1" customWidth="1"/>
    <col min="3080" max="3080" width="15.28515625" customWidth="1"/>
    <col min="3081" max="3081" width="72.140625" bestFit="1" customWidth="1"/>
    <col min="3082" max="3082" width="14.42578125" bestFit="1" customWidth="1"/>
    <col min="3083" max="3083" width="48.7109375" customWidth="1"/>
    <col min="3326" max="3326" width="13.85546875" bestFit="1" customWidth="1"/>
    <col min="3327" max="3327" width="11.7109375" bestFit="1" customWidth="1"/>
    <col min="3328" max="3328" width="32.28515625" customWidth="1"/>
    <col min="3329" max="3329" width="12" bestFit="1" customWidth="1"/>
    <col min="3330" max="3331" width="13.140625" bestFit="1" customWidth="1"/>
    <col min="3332" max="3332" width="8.28515625" customWidth="1"/>
    <col min="3333" max="3333" width="35.85546875" bestFit="1" customWidth="1"/>
    <col min="3334" max="3334" width="13" customWidth="1"/>
    <col min="3335" max="3335" width="17.85546875" bestFit="1" customWidth="1"/>
    <col min="3336" max="3336" width="15.28515625" customWidth="1"/>
    <col min="3337" max="3337" width="72.140625" bestFit="1" customWidth="1"/>
    <col min="3338" max="3338" width="14.42578125" bestFit="1" customWidth="1"/>
    <col min="3339" max="3339" width="48.7109375" customWidth="1"/>
    <col min="3582" max="3582" width="13.85546875" bestFit="1" customWidth="1"/>
    <col min="3583" max="3583" width="11.7109375" bestFit="1" customWidth="1"/>
    <col min="3584" max="3584" width="32.28515625" customWidth="1"/>
    <col min="3585" max="3585" width="12" bestFit="1" customWidth="1"/>
    <col min="3586" max="3587" width="13.140625" bestFit="1" customWidth="1"/>
    <col min="3588" max="3588" width="8.28515625" customWidth="1"/>
    <col min="3589" max="3589" width="35.85546875" bestFit="1" customWidth="1"/>
    <col min="3590" max="3590" width="13" customWidth="1"/>
    <col min="3591" max="3591" width="17.85546875" bestFit="1" customWidth="1"/>
    <col min="3592" max="3592" width="15.28515625" customWidth="1"/>
    <col min="3593" max="3593" width="72.140625" bestFit="1" customWidth="1"/>
    <col min="3594" max="3594" width="14.42578125" bestFit="1" customWidth="1"/>
    <col min="3595" max="3595" width="48.7109375" customWidth="1"/>
    <col min="3838" max="3838" width="13.85546875" bestFit="1" customWidth="1"/>
    <col min="3839" max="3839" width="11.7109375" bestFit="1" customWidth="1"/>
    <col min="3840" max="3840" width="32.28515625" customWidth="1"/>
    <col min="3841" max="3841" width="12" bestFit="1" customWidth="1"/>
    <col min="3842" max="3843" width="13.140625" bestFit="1" customWidth="1"/>
    <col min="3844" max="3844" width="8.28515625" customWidth="1"/>
    <col min="3845" max="3845" width="35.85546875" bestFit="1" customWidth="1"/>
    <col min="3846" max="3846" width="13" customWidth="1"/>
    <col min="3847" max="3847" width="17.85546875" bestFit="1" customWidth="1"/>
    <col min="3848" max="3848" width="15.28515625" customWidth="1"/>
    <col min="3849" max="3849" width="72.140625" bestFit="1" customWidth="1"/>
    <col min="3850" max="3850" width="14.42578125" bestFit="1" customWidth="1"/>
    <col min="3851" max="3851" width="48.7109375" customWidth="1"/>
    <col min="4094" max="4094" width="13.85546875" bestFit="1" customWidth="1"/>
    <col min="4095" max="4095" width="11.7109375" bestFit="1" customWidth="1"/>
    <col min="4096" max="4096" width="32.28515625" customWidth="1"/>
    <col min="4097" max="4097" width="12" bestFit="1" customWidth="1"/>
    <col min="4098" max="4099" width="13.140625" bestFit="1" customWidth="1"/>
    <col min="4100" max="4100" width="8.28515625" customWidth="1"/>
    <col min="4101" max="4101" width="35.85546875" bestFit="1" customWidth="1"/>
    <col min="4102" max="4102" width="13" customWidth="1"/>
    <col min="4103" max="4103" width="17.85546875" bestFit="1" customWidth="1"/>
    <col min="4104" max="4104" width="15.28515625" customWidth="1"/>
    <col min="4105" max="4105" width="72.140625" bestFit="1" customWidth="1"/>
    <col min="4106" max="4106" width="14.42578125" bestFit="1" customWidth="1"/>
    <col min="4107" max="4107" width="48.7109375" customWidth="1"/>
    <col min="4350" max="4350" width="13.85546875" bestFit="1" customWidth="1"/>
    <col min="4351" max="4351" width="11.7109375" bestFit="1" customWidth="1"/>
    <col min="4352" max="4352" width="32.28515625" customWidth="1"/>
    <col min="4353" max="4353" width="12" bestFit="1" customWidth="1"/>
    <col min="4354" max="4355" width="13.140625" bestFit="1" customWidth="1"/>
    <col min="4356" max="4356" width="8.28515625" customWidth="1"/>
    <col min="4357" max="4357" width="35.85546875" bestFit="1" customWidth="1"/>
    <col min="4358" max="4358" width="13" customWidth="1"/>
    <col min="4359" max="4359" width="17.85546875" bestFit="1" customWidth="1"/>
    <col min="4360" max="4360" width="15.28515625" customWidth="1"/>
    <col min="4361" max="4361" width="72.140625" bestFit="1" customWidth="1"/>
    <col min="4362" max="4362" width="14.42578125" bestFit="1" customWidth="1"/>
    <col min="4363" max="4363" width="48.7109375" customWidth="1"/>
    <col min="4606" max="4606" width="13.85546875" bestFit="1" customWidth="1"/>
    <col min="4607" max="4607" width="11.7109375" bestFit="1" customWidth="1"/>
    <col min="4608" max="4608" width="32.28515625" customWidth="1"/>
    <col min="4609" max="4609" width="12" bestFit="1" customWidth="1"/>
    <col min="4610" max="4611" width="13.140625" bestFit="1" customWidth="1"/>
    <col min="4612" max="4612" width="8.28515625" customWidth="1"/>
    <col min="4613" max="4613" width="35.85546875" bestFit="1" customWidth="1"/>
    <col min="4614" max="4614" width="13" customWidth="1"/>
    <col min="4615" max="4615" width="17.85546875" bestFit="1" customWidth="1"/>
    <col min="4616" max="4616" width="15.28515625" customWidth="1"/>
    <col min="4617" max="4617" width="72.140625" bestFit="1" customWidth="1"/>
    <col min="4618" max="4618" width="14.42578125" bestFit="1" customWidth="1"/>
    <col min="4619" max="4619" width="48.7109375" customWidth="1"/>
    <col min="4862" max="4862" width="13.85546875" bestFit="1" customWidth="1"/>
    <col min="4863" max="4863" width="11.7109375" bestFit="1" customWidth="1"/>
    <col min="4864" max="4864" width="32.28515625" customWidth="1"/>
    <col min="4865" max="4865" width="12" bestFit="1" customWidth="1"/>
    <col min="4866" max="4867" width="13.140625" bestFit="1" customWidth="1"/>
    <col min="4868" max="4868" width="8.28515625" customWidth="1"/>
    <col min="4869" max="4869" width="35.85546875" bestFit="1" customWidth="1"/>
    <col min="4870" max="4870" width="13" customWidth="1"/>
    <col min="4871" max="4871" width="17.85546875" bestFit="1" customWidth="1"/>
    <col min="4872" max="4872" width="15.28515625" customWidth="1"/>
    <col min="4873" max="4873" width="72.140625" bestFit="1" customWidth="1"/>
    <col min="4874" max="4874" width="14.42578125" bestFit="1" customWidth="1"/>
    <col min="4875" max="4875" width="48.7109375" customWidth="1"/>
    <col min="5118" max="5118" width="13.85546875" bestFit="1" customWidth="1"/>
    <col min="5119" max="5119" width="11.7109375" bestFit="1" customWidth="1"/>
    <col min="5120" max="5120" width="32.28515625" customWidth="1"/>
    <col min="5121" max="5121" width="12" bestFit="1" customWidth="1"/>
    <col min="5122" max="5123" width="13.140625" bestFit="1" customWidth="1"/>
    <col min="5124" max="5124" width="8.28515625" customWidth="1"/>
    <col min="5125" max="5125" width="35.85546875" bestFit="1" customWidth="1"/>
    <col min="5126" max="5126" width="13" customWidth="1"/>
    <col min="5127" max="5127" width="17.85546875" bestFit="1" customWidth="1"/>
    <col min="5128" max="5128" width="15.28515625" customWidth="1"/>
    <col min="5129" max="5129" width="72.140625" bestFit="1" customWidth="1"/>
    <col min="5130" max="5130" width="14.42578125" bestFit="1" customWidth="1"/>
    <col min="5131" max="5131" width="48.7109375" customWidth="1"/>
    <col min="5374" max="5374" width="13.85546875" bestFit="1" customWidth="1"/>
    <col min="5375" max="5375" width="11.7109375" bestFit="1" customWidth="1"/>
    <col min="5376" max="5376" width="32.28515625" customWidth="1"/>
    <col min="5377" max="5377" width="12" bestFit="1" customWidth="1"/>
    <col min="5378" max="5379" width="13.140625" bestFit="1" customWidth="1"/>
    <col min="5380" max="5380" width="8.28515625" customWidth="1"/>
    <col min="5381" max="5381" width="35.85546875" bestFit="1" customWidth="1"/>
    <col min="5382" max="5382" width="13" customWidth="1"/>
    <col min="5383" max="5383" width="17.85546875" bestFit="1" customWidth="1"/>
    <col min="5384" max="5384" width="15.28515625" customWidth="1"/>
    <col min="5385" max="5385" width="72.140625" bestFit="1" customWidth="1"/>
    <col min="5386" max="5386" width="14.42578125" bestFit="1" customWidth="1"/>
    <col min="5387" max="5387" width="48.7109375" customWidth="1"/>
    <col min="5630" max="5630" width="13.85546875" bestFit="1" customWidth="1"/>
    <col min="5631" max="5631" width="11.7109375" bestFit="1" customWidth="1"/>
    <col min="5632" max="5632" width="32.28515625" customWidth="1"/>
    <col min="5633" max="5633" width="12" bestFit="1" customWidth="1"/>
    <col min="5634" max="5635" width="13.140625" bestFit="1" customWidth="1"/>
    <col min="5636" max="5636" width="8.28515625" customWidth="1"/>
    <col min="5637" max="5637" width="35.85546875" bestFit="1" customWidth="1"/>
    <col min="5638" max="5638" width="13" customWidth="1"/>
    <col min="5639" max="5639" width="17.85546875" bestFit="1" customWidth="1"/>
    <col min="5640" max="5640" width="15.28515625" customWidth="1"/>
    <col min="5641" max="5641" width="72.140625" bestFit="1" customWidth="1"/>
    <col min="5642" max="5642" width="14.42578125" bestFit="1" customWidth="1"/>
    <col min="5643" max="5643" width="48.7109375" customWidth="1"/>
    <col min="5886" max="5886" width="13.85546875" bestFit="1" customWidth="1"/>
    <col min="5887" max="5887" width="11.7109375" bestFit="1" customWidth="1"/>
    <col min="5888" max="5888" width="32.28515625" customWidth="1"/>
    <col min="5889" max="5889" width="12" bestFit="1" customWidth="1"/>
    <col min="5890" max="5891" width="13.140625" bestFit="1" customWidth="1"/>
    <col min="5892" max="5892" width="8.28515625" customWidth="1"/>
    <col min="5893" max="5893" width="35.85546875" bestFit="1" customWidth="1"/>
    <col min="5894" max="5894" width="13" customWidth="1"/>
    <col min="5895" max="5895" width="17.85546875" bestFit="1" customWidth="1"/>
    <col min="5896" max="5896" width="15.28515625" customWidth="1"/>
    <col min="5897" max="5897" width="72.140625" bestFit="1" customWidth="1"/>
    <col min="5898" max="5898" width="14.42578125" bestFit="1" customWidth="1"/>
    <col min="5899" max="5899" width="48.7109375" customWidth="1"/>
    <col min="6142" max="6142" width="13.85546875" bestFit="1" customWidth="1"/>
    <col min="6143" max="6143" width="11.7109375" bestFit="1" customWidth="1"/>
    <col min="6144" max="6144" width="32.28515625" customWidth="1"/>
    <col min="6145" max="6145" width="12" bestFit="1" customWidth="1"/>
    <col min="6146" max="6147" width="13.140625" bestFit="1" customWidth="1"/>
    <col min="6148" max="6148" width="8.28515625" customWidth="1"/>
    <col min="6149" max="6149" width="35.85546875" bestFit="1" customWidth="1"/>
    <col min="6150" max="6150" width="13" customWidth="1"/>
    <col min="6151" max="6151" width="17.85546875" bestFit="1" customWidth="1"/>
    <col min="6152" max="6152" width="15.28515625" customWidth="1"/>
    <col min="6153" max="6153" width="72.140625" bestFit="1" customWidth="1"/>
    <col min="6154" max="6154" width="14.42578125" bestFit="1" customWidth="1"/>
    <col min="6155" max="6155" width="48.7109375" customWidth="1"/>
    <col min="6398" max="6398" width="13.85546875" bestFit="1" customWidth="1"/>
    <col min="6399" max="6399" width="11.7109375" bestFit="1" customWidth="1"/>
    <col min="6400" max="6400" width="32.28515625" customWidth="1"/>
    <col min="6401" max="6401" width="12" bestFit="1" customWidth="1"/>
    <col min="6402" max="6403" width="13.140625" bestFit="1" customWidth="1"/>
    <col min="6404" max="6404" width="8.28515625" customWidth="1"/>
    <col min="6405" max="6405" width="35.85546875" bestFit="1" customWidth="1"/>
    <col min="6406" max="6406" width="13" customWidth="1"/>
    <col min="6407" max="6407" width="17.85546875" bestFit="1" customWidth="1"/>
    <col min="6408" max="6408" width="15.28515625" customWidth="1"/>
    <col min="6409" max="6409" width="72.140625" bestFit="1" customWidth="1"/>
    <col min="6410" max="6410" width="14.42578125" bestFit="1" customWidth="1"/>
    <col min="6411" max="6411" width="48.7109375" customWidth="1"/>
    <col min="6654" max="6654" width="13.85546875" bestFit="1" customWidth="1"/>
    <col min="6655" max="6655" width="11.7109375" bestFit="1" customWidth="1"/>
    <col min="6656" max="6656" width="32.28515625" customWidth="1"/>
    <col min="6657" max="6657" width="12" bestFit="1" customWidth="1"/>
    <col min="6658" max="6659" width="13.140625" bestFit="1" customWidth="1"/>
    <col min="6660" max="6660" width="8.28515625" customWidth="1"/>
    <col min="6661" max="6661" width="35.85546875" bestFit="1" customWidth="1"/>
    <col min="6662" max="6662" width="13" customWidth="1"/>
    <col min="6663" max="6663" width="17.85546875" bestFit="1" customWidth="1"/>
    <col min="6664" max="6664" width="15.28515625" customWidth="1"/>
    <col min="6665" max="6665" width="72.140625" bestFit="1" customWidth="1"/>
    <col min="6666" max="6666" width="14.42578125" bestFit="1" customWidth="1"/>
    <col min="6667" max="6667" width="48.7109375" customWidth="1"/>
    <col min="6910" max="6910" width="13.85546875" bestFit="1" customWidth="1"/>
    <col min="6911" max="6911" width="11.7109375" bestFit="1" customWidth="1"/>
    <col min="6912" max="6912" width="32.28515625" customWidth="1"/>
    <col min="6913" max="6913" width="12" bestFit="1" customWidth="1"/>
    <col min="6914" max="6915" width="13.140625" bestFit="1" customWidth="1"/>
    <col min="6916" max="6916" width="8.28515625" customWidth="1"/>
    <col min="6917" max="6917" width="35.85546875" bestFit="1" customWidth="1"/>
    <col min="6918" max="6918" width="13" customWidth="1"/>
    <col min="6919" max="6919" width="17.85546875" bestFit="1" customWidth="1"/>
    <col min="6920" max="6920" width="15.28515625" customWidth="1"/>
    <col min="6921" max="6921" width="72.140625" bestFit="1" customWidth="1"/>
    <col min="6922" max="6922" width="14.42578125" bestFit="1" customWidth="1"/>
    <col min="6923" max="6923" width="48.7109375" customWidth="1"/>
    <col min="7166" max="7166" width="13.85546875" bestFit="1" customWidth="1"/>
    <col min="7167" max="7167" width="11.7109375" bestFit="1" customWidth="1"/>
    <col min="7168" max="7168" width="32.28515625" customWidth="1"/>
    <col min="7169" max="7169" width="12" bestFit="1" customWidth="1"/>
    <col min="7170" max="7171" width="13.140625" bestFit="1" customWidth="1"/>
    <col min="7172" max="7172" width="8.28515625" customWidth="1"/>
    <col min="7173" max="7173" width="35.85546875" bestFit="1" customWidth="1"/>
    <col min="7174" max="7174" width="13" customWidth="1"/>
    <col min="7175" max="7175" width="17.85546875" bestFit="1" customWidth="1"/>
    <col min="7176" max="7176" width="15.28515625" customWidth="1"/>
    <col min="7177" max="7177" width="72.140625" bestFit="1" customWidth="1"/>
    <col min="7178" max="7178" width="14.42578125" bestFit="1" customWidth="1"/>
    <col min="7179" max="7179" width="48.7109375" customWidth="1"/>
    <col min="7422" max="7422" width="13.85546875" bestFit="1" customWidth="1"/>
    <col min="7423" max="7423" width="11.7109375" bestFit="1" customWidth="1"/>
    <col min="7424" max="7424" width="32.28515625" customWidth="1"/>
    <col min="7425" max="7425" width="12" bestFit="1" customWidth="1"/>
    <col min="7426" max="7427" width="13.140625" bestFit="1" customWidth="1"/>
    <col min="7428" max="7428" width="8.28515625" customWidth="1"/>
    <col min="7429" max="7429" width="35.85546875" bestFit="1" customWidth="1"/>
    <col min="7430" max="7430" width="13" customWidth="1"/>
    <col min="7431" max="7431" width="17.85546875" bestFit="1" customWidth="1"/>
    <col min="7432" max="7432" width="15.28515625" customWidth="1"/>
    <col min="7433" max="7433" width="72.140625" bestFit="1" customWidth="1"/>
    <col min="7434" max="7434" width="14.42578125" bestFit="1" customWidth="1"/>
    <col min="7435" max="7435" width="48.7109375" customWidth="1"/>
    <col min="7678" max="7678" width="13.85546875" bestFit="1" customWidth="1"/>
    <col min="7679" max="7679" width="11.7109375" bestFit="1" customWidth="1"/>
    <col min="7680" max="7680" width="32.28515625" customWidth="1"/>
    <col min="7681" max="7681" width="12" bestFit="1" customWidth="1"/>
    <col min="7682" max="7683" width="13.140625" bestFit="1" customWidth="1"/>
    <col min="7684" max="7684" width="8.28515625" customWidth="1"/>
    <col min="7685" max="7685" width="35.85546875" bestFit="1" customWidth="1"/>
    <col min="7686" max="7686" width="13" customWidth="1"/>
    <col min="7687" max="7687" width="17.85546875" bestFit="1" customWidth="1"/>
    <col min="7688" max="7688" width="15.28515625" customWidth="1"/>
    <col min="7689" max="7689" width="72.140625" bestFit="1" customWidth="1"/>
    <col min="7690" max="7690" width="14.42578125" bestFit="1" customWidth="1"/>
    <col min="7691" max="7691" width="48.7109375" customWidth="1"/>
    <col min="7934" max="7934" width="13.85546875" bestFit="1" customWidth="1"/>
    <col min="7935" max="7935" width="11.7109375" bestFit="1" customWidth="1"/>
    <col min="7936" max="7936" width="32.28515625" customWidth="1"/>
    <col min="7937" max="7937" width="12" bestFit="1" customWidth="1"/>
    <col min="7938" max="7939" width="13.140625" bestFit="1" customWidth="1"/>
    <col min="7940" max="7940" width="8.28515625" customWidth="1"/>
    <col min="7941" max="7941" width="35.85546875" bestFit="1" customWidth="1"/>
    <col min="7942" max="7942" width="13" customWidth="1"/>
    <col min="7943" max="7943" width="17.85546875" bestFit="1" customWidth="1"/>
    <col min="7944" max="7944" width="15.28515625" customWidth="1"/>
    <col min="7945" max="7945" width="72.140625" bestFit="1" customWidth="1"/>
    <col min="7946" max="7946" width="14.42578125" bestFit="1" customWidth="1"/>
    <col min="7947" max="7947" width="48.7109375" customWidth="1"/>
    <col min="8190" max="8190" width="13.85546875" bestFit="1" customWidth="1"/>
    <col min="8191" max="8191" width="11.7109375" bestFit="1" customWidth="1"/>
    <col min="8192" max="8192" width="32.28515625" customWidth="1"/>
    <col min="8193" max="8193" width="12" bestFit="1" customWidth="1"/>
    <col min="8194" max="8195" width="13.140625" bestFit="1" customWidth="1"/>
    <col min="8196" max="8196" width="8.28515625" customWidth="1"/>
    <col min="8197" max="8197" width="35.85546875" bestFit="1" customWidth="1"/>
    <col min="8198" max="8198" width="13" customWidth="1"/>
    <col min="8199" max="8199" width="17.85546875" bestFit="1" customWidth="1"/>
    <col min="8200" max="8200" width="15.28515625" customWidth="1"/>
    <col min="8201" max="8201" width="72.140625" bestFit="1" customWidth="1"/>
    <col min="8202" max="8202" width="14.42578125" bestFit="1" customWidth="1"/>
    <col min="8203" max="8203" width="48.7109375" customWidth="1"/>
    <col min="8446" max="8446" width="13.85546875" bestFit="1" customWidth="1"/>
    <col min="8447" max="8447" width="11.7109375" bestFit="1" customWidth="1"/>
    <col min="8448" max="8448" width="32.28515625" customWidth="1"/>
    <col min="8449" max="8449" width="12" bestFit="1" customWidth="1"/>
    <col min="8450" max="8451" width="13.140625" bestFit="1" customWidth="1"/>
    <col min="8452" max="8452" width="8.28515625" customWidth="1"/>
    <col min="8453" max="8453" width="35.85546875" bestFit="1" customWidth="1"/>
    <col min="8454" max="8454" width="13" customWidth="1"/>
    <col min="8455" max="8455" width="17.85546875" bestFit="1" customWidth="1"/>
    <col min="8456" max="8456" width="15.28515625" customWidth="1"/>
    <col min="8457" max="8457" width="72.140625" bestFit="1" customWidth="1"/>
    <col min="8458" max="8458" width="14.42578125" bestFit="1" customWidth="1"/>
    <col min="8459" max="8459" width="48.7109375" customWidth="1"/>
    <col min="8702" max="8702" width="13.85546875" bestFit="1" customWidth="1"/>
    <col min="8703" max="8703" width="11.7109375" bestFit="1" customWidth="1"/>
    <col min="8704" max="8704" width="32.28515625" customWidth="1"/>
    <col min="8705" max="8705" width="12" bestFit="1" customWidth="1"/>
    <col min="8706" max="8707" width="13.140625" bestFit="1" customWidth="1"/>
    <col min="8708" max="8708" width="8.28515625" customWidth="1"/>
    <col min="8709" max="8709" width="35.85546875" bestFit="1" customWidth="1"/>
    <col min="8710" max="8710" width="13" customWidth="1"/>
    <col min="8711" max="8711" width="17.85546875" bestFit="1" customWidth="1"/>
    <col min="8712" max="8712" width="15.28515625" customWidth="1"/>
    <col min="8713" max="8713" width="72.140625" bestFit="1" customWidth="1"/>
    <col min="8714" max="8714" width="14.42578125" bestFit="1" customWidth="1"/>
    <col min="8715" max="8715" width="48.7109375" customWidth="1"/>
    <col min="8958" max="8958" width="13.85546875" bestFit="1" customWidth="1"/>
    <col min="8959" max="8959" width="11.7109375" bestFit="1" customWidth="1"/>
    <col min="8960" max="8960" width="32.28515625" customWidth="1"/>
    <col min="8961" max="8961" width="12" bestFit="1" customWidth="1"/>
    <col min="8962" max="8963" width="13.140625" bestFit="1" customWidth="1"/>
    <col min="8964" max="8964" width="8.28515625" customWidth="1"/>
    <col min="8965" max="8965" width="35.85546875" bestFit="1" customWidth="1"/>
    <col min="8966" max="8966" width="13" customWidth="1"/>
    <col min="8967" max="8967" width="17.85546875" bestFit="1" customWidth="1"/>
    <col min="8968" max="8968" width="15.28515625" customWidth="1"/>
    <col min="8969" max="8969" width="72.140625" bestFit="1" customWidth="1"/>
    <col min="8970" max="8970" width="14.42578125" bestFit="1" customWidth="1"/>
    <col min="8971" max="8971" width="48.7109375" customWidth="1"/>
    <col min="9214" max="9214" width="13.85546875" bestFit="1" customWidth="1"/>
    <col min="9215" max="9215" width="11.7109375" bestFit="1" customWidth="1"/>
    <col min="9216" max="9216" width="32.28515625" customWidth="1"/>
    <col min="9217" max="9217" width="12" bestFit="1" customWidth="1"/>
    <col min="9218" max="9219" width="13.140625" bestFit="1" customWidth="1"/>
    <col min="9220" max="9220" width="8.28515625" customWidth="1"/>
    <col min="9221" max="9221" width="35.85546875" bestFit="1" customWidth="1"/>
    <col min="9222" max="9222" width="13" customWidth="1"/>
    <col min="9223" max="9223" width="17.85546875" bestFit="1" customWidth="1"/>
    <col min="9224" max="9224" width="15.28515625" customWidth="1"/>
    <col min="9225" max="9225" width="72.140625" bestFit="1" customWidth="1"/>
    <col min="9226" max="9226" width="14.42578125" bestFit="1" customWidth="1"/>
    <col min="9227" max="9227" width="48.7109375" customWidth="1"/>
    <col min="9470" max="9470" width="13.85546875" bestFit="1" customWidth="1"/>
    <col min="9471" max="9471" width="11.7109375" bestFit="1" customWidth="1"/>
    <col min="9472" max="9472" width="32.28515625" customWidth="1"/>
    <col min="9473" max="9473" width="12" bestFit="1" customWidth="1"/>
    <col min="9474" max="9475" width="13.140625" bestFit="1" customWidth="1"/>
    <col min="9476" max="9476" width="8.28515625" customWidth="1"/>
    <col min="9477" max="9477" width="35.85546875" bestFit="1" customWidth="1"/>
    <col min="9478" max="9478" width="13" customWidth="1"/>
    <col min="9479" max="9479" width="17.85546875" bestFit="1" customWidth="1"/>
    <col min="9480" max="9480" width="15.28515625" customWidth="1"/>
    <col min="9481" max="9481" width="72.140625" bestFit="1" customWidth="1"/>
    <col min="9482" max="9482" width="14.42578125" bestFit="1" customWidth="1"/>
    <col min="9483" max="9483" width="48.7109375" customWidth="1"/>
    <col min="9726" max="9726" width="13.85546875" bestFit="1" customWidth="1"/>
    <col min="9727" max="9727" width="11.7109375" bestFit="1" customWidth="1"/>
    <col min="9728" max="9728" width="32.28515625" customWidth="1"/>
    <col min="9729" max="9729" width="12" bestFit="1" customWidth="1"/>
    <col min="9730" max="9731" width="13.140625" bestFit="1" customWidth="1"/>
    <col min="9732" max="9732" width="8.28515625" customWidth="1"/>
    <col min="9733" max="9733" width="35.85546875" bestFit="1" customWidth="1"/>
    <col min="9734" max="9734" width="13" customWidth="1"/>
    <col min="9735" max="9735" width="17.85546875" bestFit="1" customWidth="1"/>
    <col min="9736" max="9736" width="15.28515625" customWidth="1"/>
    <col min="9737" max="9737" width="72.140625" bestFit="1" customWidth="1"/>
    <col min="9738" max="9738" width="14.42578125" bestFit="1" customWidth="1"/>
    <col min="9739" max="9739" width="48.7109375" customWidth="1"/>
    <col min="9982" max="9982" width="13.85546875" bestFit="1" customWidth="1"/>
    <col min="9983" max="9983" width="11.7109375" bestFit="1" customWidth="1"/>
    <col min="9984" max="9984" width="32.28515625" customWidth="1"/>
    <col min="9985" max="9985" width="12" bestFit="1" customWidth="1"/>
    <col min="9986" max="9987" width="13.140625" bestFit="1" customWidth="1"/>
    <col min="9988" max="9988" width="8.28515625" customWidth="1"/>
    <col min="9989" max="9989" width="35.85546875" bestFit="1" customWidth="1"/>
    <col min="9990" max="9990" width="13" customWidth="1"/>
    <col min="9991" max="9991" width="17.85546875" bestFit="1" customWidth="1"/>
    <col min="9992" max="9992" width="15.28515625" customWidth="1"/>
    <col min="9993" max="9993" width="72.140625" bestFit="1" customWidth="1"/>
    <col min="9994" max="9994" width="14.42578125" bestFit="1" customWidth="1"/>
    <col min="9995" max="9995" width="48.7109375" customWidth="1"/>
    <col min="10238" max="10238" width="13.85546875" bestFit="1" customWidth="1"/>
    <col min="10239" max="10239" width="11.7109375" bestFit="1" customWidth="1"/>
    <col min="10240" max="10240" width="32.28515625" customWidth="1"/>
    <col min="10241" max="10241" width="12" bestFit="1" customWidth="1"/>
    <col min="10242" max="10243" width="13.140625" bestFit="1" customWidth="1"/>
    <col min="10244" max="10244" width="8.28515625" customWidth="1"/>
    <col min="10245" max="10245" width="35.85546875" bestFit="1" customWidth="1"/>
    <col min="10246" max="10246" width="13" customWidth="1"/>
    <col min="10247" max="10247" width="17.85546875" bestFit="1" customWidth="1"/>
    <col min="10248" max="10248" width="15.28515625" customWidth="1"/>
    <col min="10249" max="10249" width="72.140625" bestFit="1" customWidth="1"/>
    <col min="10250" max="10250" width="14.42578125" bestFit="1" customWidth="1"/>
    <col min="10251" max="10251" width="48.7109375" customWidth="1"/>
    <col min="10494" max="10494" width="13.85546875" bestFit="1" customWidth="1"/>
    <col min="10495" max="10495" width="11.7109375" bestFit="1" customWidth="1"/>
    <col min="10496" max="10496" width="32.28515625" customWidth="1"/>
    <col min="10497" max="10497" width="12" bestFit="1" customWidth="1"/>
    <col min="10498" max="10499" width="13.140625" bestFit="1" customWidth="1"/>
    <col min="10500" max="10500" width="8.28515625" customWidth="1"/>
    <col min="10501" max="10501" width="35.85546875" bestFit="1" customWidth="1"/>
    <col min="10502" max="10502" width="13" customWidth="1"/>
    <col min="10503" max="10503" width="17.85546875" bestFit="1" customWidth="1"/>
    <col min="10504" max="10504" width="15.28515625" customWidth="1"/>
    <col min="10505" max="10505" width="72.140625" bestFit="1" customWidth="1"/>
    <col min="10506" max="10506" width="14.42578125" bestFit="1" customWidth="1"/>
    <col min="10507" max="10507" width="48.7109375" customWidth="1"/>
    <col min="10750" max="10750" width="13.85546875" bestFit="1" customWidth="1"/>
    <col min="10751" max="10751" width="11.7109375" bestFit="1" customWidth="1"/>
    <col min="10752" max="10752" width="32.28515625" customWidth="1"/>
    <col min="10753" max="10753" width="12" bestFit="1" customWidth="1"/>
    <col min="10754" max="10755" width="13.140625" bestFit="1" customWidth="1"/>
    <col min="10756" max="10756" width="8.28515625" customWidth="1"/>
    <col min="10757" max="10757" width="35.85546875" bestFit="1" customWidth="1"/>
    <col min="10758" max="10758" width="13" customWidth="1"/>
    <col min="10759" max="10759" width="17.85546875" bestFit="1" customWidth="1"/>
    <col min="10760" max="10760" width="15.28515625" customWidth="1"/>
    <col min="10761" max="10761" width="72.140625" bestFit="1" customWidth="1"/>
    <col min="10762" max="10762" width="14.42578125" bestFit="1" customWidth="1"/>
    <col min="10763" max="10763" width="48.7109375" customWidth="1"/>
    <col min="11006" max="11006" width="13.85546875" bestFit="1" customWidth="1"/>
    <col min="11007" max="11007" width="11.7109375" bestFit="1" customWidth="1"/>
    <col min="11008" max="11008" width="32.28515625" customWidth="1"/>
    <col min="11009" max="11009" width="12" bestFit="1" customWidth="1"/>
    <col min="11010" max="11011" width="13.140625" bestFit="1" customWidth="1"/>
    <col min="11012" max="11012" width="8.28515625" customWidth="1"/>
    <col min="11013" max="11013" width="35.85546875" bestFit="1" customWidth="1"/>
    <col min="11014" max="11014" width="13" customWidth="1"/>
    <col min="11015" max="11015" width="17.85546875" bestFit="1" customWidth="1"/>
    <col min="11016" max="11016" width="15.28515625" customWidth="1"/>
    <col min="11017" max="11017" width="72.140625" bestFit="1" customWidth="1"/>
    <col min="11018" max="11018" width="14.42578125" bestFit="1" customWidth="1"/>
    <col min="11019" max="11019" width="48.7109375" customWidth="1"/>
    <col min="11262" max="11262" width="13.85546875" bestFit="1" customWidth="1"/>
    <col min="11263" max="11263" width="11.7109375" bestFit="1" customWidth="1"/>
    <col min="11264" max="11264" width="32.28515625" customWidth="1"/>
    <col min="11265" max="11265" width="12" bestFit="1" customWidth="1"/>
    <col min="11266" max="11267" width="13.140625" bestFit="1" customWidth="1"/>
    <col min="11268" max="11268" width="8.28515625" customWidth="1"/>
    <col min="11269" max="11269" width="35.85546875" bestFit="1" customWidth="1"/>
    <col min="11270" max="11270" width="13" customWidth="1"/>
    <col min="11271" max="11271" width="17.85546875" bestFit="1" customWidth="1"/>
    <col min="11272" max="11272" width="15.28515625" customWidth="1"/>
    <col min="11273" max="11273" width="72.140625" bestFit="1" customWidth="1"/>
    <col min="11274" max="11274" width="14.42578125" bestFit="1" customWidth="1"/>
    <col min="11275" max="11275" width="48.7109375" customWidth="1"/>
    <col min="11518" max="11518" width="13.85546875" bestFit="1" customWidth="1"/>
    <col min="11519" max="11519" width="11.7109375" bestFit="1" customWidth="1"/>
    <col min="11520" max="11520" width="32.28515625" customWidth="1"/>
    <col min="11521" max="11521" width="12" bestFit="1" customWidth="1"/>
    <col min="11522" max="11523" width="13.140625" bestFit="1" customWidth="1"/>
    <col min="11524" max="11524" width="8.28515625" customWidth="1"/>
    <col min="11525" max="11525" width="35.85546875" bestFit="1" customWidth="1"/>
    <col min="11526" max="11526" width="13" customWidth="1"/>
    <col min="11527" max="11527" width="17.85546875" bestFit="1" customWidth="1"/>
    <col min="11528" max="11528" width="15.28515625" customWidth="1"/>
    <col min="11529" max="11529" width="72.140625" bestFit="1" customWidth="1"/>
    <col min="11530" max="11530" width="14.42578125" bestFit="1" customWidth="1"/>
    <col min="11531" max="11531" width="48.7109375" customWidth="1"/>
    <col min="11774" max="11774" width="13.85546875" bestFit="1" customWidth="1"/>
    <col min="11775" max="11775" width="11.7109375" bestFit="1" customWidth="1"/>
    <col min="11776" max="11776" width="32.28515625" customWidth="1"/>
    <col min="11777" max="11777" width="12" bestFit="1" customWidth="1"/>
    <col min="11778" max="11779" width="13.140625" bestFit="1" customWidth="1"/>
    <col min="11780" max="11780" width="8.28515625" customWidth="1"/>
    <col min="11781" max="11781" width="35.85546875" bestFit="1" customWidth="1"/>
    <col min="11782" max="11782" width="13" customWidth="1"/>
    <col min="11783" max="11783" width="17.85546875" bestFit="1" customWidth="1"/>
    <col min="11784" max="11784" width="15.28515625" customWidth="1"/>
    <col min="11785" max="11785" width="72.140625" bestFit="1" customWidth="1"/>
    <col min="11786" max="11786" width="14.42578125" bestFit="1" customWidth="1"/>
    <col min="11787" max="11787" width="48.7109375" customWidth="1"/>
    <col min="12030" max="12030" width="13.85546875" bestFit="1" customWidth="1"/>
    <col min="12031" max="12031" width="11.7109375" bestFit="1" customWidth="1"/>
    <col min="12032" max="12032" width="32.28515625" customWidth="1"/>
    <col min="12033" max="12033" width="12" bestFit="1" customWidth="1"/>
    <col min="12034" max="12035" width="13.140625" bestFit="1" customWidth="1"/>
    <col min="12036" max="12036" width="8.28515625" customWidth="1"/>
    <col min="12037" max="12037" width="35.85546875" bestFit="1" customWidth="1"/>
    <col min="12038" max="12038" width="13" customWidth="1"/>
    <col min="12039" max="12039" width="17.85546875" bestFit="1" customWidth="1"/>
    <col min="12040" max="12040" width="15.28515625" customWidth="1"/>
    <col min="12041" max="12041" width="72.140625" bestFit="1" customWidth="1"/>
    <col min="12042" max="12042" width="14.42578125" bestFit="1" customWidth="1"/>
    <col min="12043" max="12043" width="48.7109375" customWidth="1"/>
    <col min="12286" max="12286" width="13.85546875" bestFit="1" customWidth="1"/>
    <col min="12287" max="12287" width="11.7109375" bestFit="1" customWidth="1"/>
    <col min="12288" max="12288" width="32.28515625" customWidth="1"/>
    <col min="12289" max="12289" width="12" bestFit="1" customWidth="1"/>
    <col min="12290" max="12291" width="13.140625" bestFit="1" customWidth="1"/>
    <col min="12292" max="12292" width="8.28515625" customWidth="1"/>
    <col min="12293" max="12293" width="35.85546875" bestFit="1" customWidth="1"/>
    <col min="12294" max="12294" width="13" customWidth="1"/>
    <col min="12295" max="12295" width="17.85546875" bestFit="1" customWidth="1"/>
    <col min="12296" max="12296" width="15.28515625" customWidth="1"/>
    <col min="12297" max="12297" width="72.140625" bestFit="1" customWidth="1"/>
    <col min="12298" max="12298" width="14.42578125" bestFit="1" customWidth="1"/>
    <col min="12299" max="12299" width="48.7109375" customWidth="1"/>
    <col min="12542" max="12542" width="13.85546875" bestFit="1" customWidth="1"/>
    <col min="12543" max="12543" width="11.7109375" bestFit="1" customWidth="1"/>
    <col min="12544" max="12544" width="32.28515625" customWidth="1"/>
    <col min="12545" max="12545" width="12" bestFit="1" customWidth="1"/>
    <col min="12546" max="12547" width="13.140625" bestFit="1" customWidth="1"/>
    <col min="12548" max="12548" width="8.28515625" customWidth="1"/>
    <col min="12549" max="12549" width="35.85546875" bestFit="1" customWidth="1"/>
    <col min="12550" max="12550" width="13" customWidth="1"/>
    <col min="12551" max="12551" width="17.85546875" bestFit="1" customWidth="1"/>
    <col min="12552" max="12552" width="15.28515625" customWidth="1"/>
    <col min="12553" max="12553" width="72.140625" bestFit="1" customWidth="1"/>
    <col min="12554" max="12554" width="14.42578125" bestFit="1" customWidth="1"/>
    <col min="12555" max="12555" width="48.7109375" customWidth="1"/>
    <col min="12798" max="12798" width="13.85546875" bestFit="1" customWidth="1"/>
    <col min="12799" max="12799" width="11.7109375" bestFit="1" customWidth="1"/>
    <col min="12800" max="12800" width="32.28515625" customWidth="1"/>
    <col min="12801" max="12801" width="12" bestFit="1" customWidth="1"/>
    <col min="12802" max="12803" width="13.140625" bestFit="1" customWidth="1"/>
    <col min="12804" max="12804" width="8.28515625" customWidth="1"/>
    <col min="12805" max="12805" width="35.85546875" bestFit="1" customWidth="1"/>
    <col min="12806" max="12806" width="13" customWidth="1"/>
    <col min="12807" max="12807" width="17.85546875" bestFit="1" customWidth="1"/>
    <col min="12808" max="12808" width="15.28515625" customWidth="1"/>
    <col min="12809" max="12809" width="72.140625" bestFit="1" customWidth="1"/>
    <col min="12810" max="12810" width="14.42578125" bestFit="1" customWidth="1"/>
    <col min="12811" max="12811" width="48.7109375" customWidth="1"/>
    <col min="13054" max="13054" width="13.85546875" bestFit="1" customWidth="1"/>
    <col min="13055" max="13055" width="11.7109375" bestFit="1" customWidth="1"/>
    <col min="13056" max="13056" width="32.28515625" customWidth="1"/>
    <col min="13057" max="13057" width="12" bestFit="1" customWidth="1"/>
    <col min="13058" max="13059" width="13.140625" bestFit="1" customWidth="1"/>
    <col min="13060" max="13060" width="8.28515625" customWidth="1"/>
    <col min="13061" max="13061" width="35.85546875" bestFit="1" customWidth="1"/>
    <col min="13062" max="13062" width="13" customWidth="1"/>
    <col min="13063" max="13063" width="17.85546875" bestFit="1" customWidth="1"/>
    <col min="13064" max="13064" width="15.28515625" customWidth="1"/>
    <col min="13065" max="13065" width="72.140625" bestFit="1" customWidth="1"/>
    <col min="13066" max="13066" width="14.42578125" bestFit="1" customWidth="1"/>
    <col min="13067" max="13067" width="48.7109375" customWidth="1"/>
    <col min="13310" max="13310" width="13.85546875" bestFit="1" customWidth="1"/>
    <col min="13311" max="13311" width="11.7109375" bestFit="1" customWidth="1"/>
    <col min="13312" max="13312" width="32.28515625" customWidth="1"/>
    <col min="13313" max="13313" width="12" bestFit="1" customWidth="1"/>
    <col min="13314" max="13315" width="13.140625" bestFit="1" customWidth="1"/>
    <col min="13316" max="13316" width="8.28515625" customWidth="1"/>
    <col min="13317" max="13317" width="35.85546875" bestFit="1" customWidth="1"/>
    <col min="13318" max="13318" width="13" customWidth="1"/>
    <col min="13319" max="13319" width="17.85546875" bestFit="1" customWidth="1"/>
    <col min="13320" max="13320" width="15.28515625" customWidth="1"/>
    <col min="13321" max="13321" width="72.140625" bestFit="1" customWidth="1"/>
    <col min="13322" max="13322" width="14.42578125" bestFit="1" customWidth="1"/>
    <col min="13323" max="13323" width="48.7109375" customWidth="1"/>
    <col min="13566" max="13566" width="13.85546875" bestFit="1" customWidth="1"/>
    <col min="13567" max="13567" width="11.7109375" bestFit="1" customWidth="1"/>
    <col min="13568" max="13568" width="32.28515625" customWidth="1"/>
    <col min="13569" max="13569" width="12" bestFit="1" customWidth="1"/>
    <col min="13570" max="13571" width="13.140625" bestFit="1" customWidth="1"/>
    <col min="13572" max="13572" width="8.28515625" customWidth="1"/>
    <col min="13573" max="13573" width="35.85546875" bestFit="1" customWidth="1"/>
    <col min="13574" max="13574" width="13" customWidth="1"/>
    <col min="13575" max="13575" width="17.85546875" bestFit="1" customWidth="1"/>
    <col min="13576" max="13576" width="15.28515625" customWidth="1"/>
    <col min="13577" max="13577" width="72.140625" bestFit="1" customWidth="1"/>
    <col min="13578" max="13578" width="14.42578125" bestFit="1" customWidth="1"/>
    <col min="13579" max="13579" width="48.7109375" customWidth="1"/>
    <col min="13822" max="13822" width="13.85546875" bestFit="1" customWidth="1"/>
    <col min="13823" max="13823" width="11.7109375" bestFit="1" customWidth="1"/>
    <col min="13824" max="13824" width="32.28515625" customWidth="1"/>
    <col min="13825" max="13825" width="12" bestFit="1" customWidth="1"/>
    <col min="13826" max="13827" width="13.140625" bestFit="1" customWidth="1"/>
    <col min="13828" max="13828" width="8.28515625" customWidth="1"/>
    <col min="13829" max="13829" width="35.85546875" bestFit="1" customWidth="1"/>
    <col min="13830" max="13830" width="13" customWidth="1"/>
    <col min="13831" max="13831" width="17.85546875" bestFit="1" customWidth="1"/>
    <col min="13832" max="13832" width="15.28515625" customWidth="1"/>
    <col min="13833" max="13833" width="72.140625" bestFit="1" customWidth="1"/>
    <col min="13834" max="13834" width="14.42578125" bestFit="1" customWidth="1"/>
    <col min="13835" max="13835" width="48.7109375" customWidth="1"/>
    <col min="14078" max="14078" width="13.85546875" bestFit="1" customWidth="1"/>
    <col min="14079" max="14079" width="11.7109375" bestFit="1" customWidth="1"/>
    <col min="14080" max="14080" width="32.28515625" customWidth="1"/>
    <col min="14081" max="14081" width="12" bestFit="1" customWidth="1"/>
    <col min="14082" max="14083" width="13.140625" bestFit="1" customWidth="1"/>
    <col min="14084" max="14084" width="8.28515625" customWidth="1"/>
    <col min="14085" max="14085" width="35.85546875" bestFit="1" customWidth="1"/>
    <col min="14086" max="14086" width="13" customWidth="1"/>
    <col min="14087" max="14087" width="17.85546875" bestFit="1" customWidth="1"/>
    <col min="14088" max="14088" width="15.28515625" customWidth="1"/>
    <col min="14089" max="14089" width="72.140625" bestFit="1" customWidth="1"/>
    <col min="14090" max="14090" width="14.42578125" bestFit="1" customWidth="1"/>
    <col min="14091" max="14091" width="48.7109375" customWidth="1"/>
    <col min="14334" max="14334" width="13.85546875" bestFit="1" customWidth="1"/>
    <col min="14335" max="14335" width="11.7109375" bestFit="1" customWidth="1"/>
    <col min="14336" max="14336" width="32.28515625" customWidth="1"/>
    <col min="14337" max="14337" width="12" bestFit="1" customWidth="1"/>
    <col min="14338" max="14339" width="13.140625" bestFit="1" customWidth="1"/>
    <col min="14340" max="14340" width="8.28515625" customWidth="1"/>
    <col min="14341" max="14341" width="35.85546875" bestFit="1" customWidth="1"/>
    <col min="14342" max="14342" width="13" customWidth="1"/>
    <col min="14343" max="14343" width="17.85546875" bestFit="1" customWidth="1"/>
    <col min="14344" max="14344" width="15.28515625" customWidth="1"/>
    <col min="14345" max="14345" width="72.140625" bestFit="1" customWidth="1"/>
    <col min="14346" max="14346" width="14.42578125" bestFit="1" customWidth="1"/>
    <col min="14347" max="14347" width="48.7109375" customWidth="1"/>
    <col min="14590" max="14590" width="13.85546875" bestFit="1" customWidth="1"/>
    <col min="14591" max="14591" width="11.7109375" bestFit="1" customWidth="1"/>
    <col min="14592" max="14592" width="32.28515625" customWidth="1"/>
    <col min="14593" max="14593" width="12" bestFit="1" customWidth="1"/>
    <col min="14594" max="14595" width="13.140625" bestFit="1" customWidth="1"/>
    <col min="14596" max="14596" width="8.28515625" customWidth="1"/>
    <col min="14597" max="14597" width="35.85546875" bestFit="1" customWidth="1"/>
    <col min="14598" max="14598" width="13" customWidth="1"/>
    <col min="14599" max="14599" width="17.85546875" bestFit="1" customWidth="1"/>
    <col min="14600" max="14600" width="15.28515625" customWidth="1"/>
    <col min="14601" max="14601" width="72.140625" bestFit="1" customWidth="1"/>
    <col min="14602" max="14602" width="14.42578125" bestFit="1" customWidth="1"/>
    <col min="14603" max="14603" width="48.7109375" customWidth="1"/>
    <col min="14846" max="14846" width="13.85546875" bestFit="1" customWidth="1"/>
    <col min="14847" max="14847" width="11.7109375" bestFit="1" customWidth="1"/>
    <col min="14848" max="14848" width="32.28515625" customWidth="1"/>
    <col min="14849" max="14849" width="12" bestFit="1" customWidth="1"/>
    <col min="14850" max="14851" width="13.140625" bestFit="1" customWidth="1"/>
    <col min="14852" max="14852" width="8.28515625" customWidth="1"/>
    <col min="14853" max="14853" width="35.85546875" bestFit="1" customWidth="1"/>
    <col min="14854" max="14854" width="13" customWidth="1"/>
    <col min="14855" max="14855" width="17.85546875" bestFit="1" customWidth="1"/>
    <col min="14856" max="14856" width="15.28515625" customWidth="1"/>
    <col min="14857" max="14857" width="72.140625" bestFit="1" customWidth="1"/>
    <col min="14858" max="14858" width="14.42578125" bestFit="1" customWidth="1"/>
    <col min="14859" max="14859" width="48.7109375" customWidth="1"/>
    <col min="15102" max="15102" width="13.85546875" bestFit="1" customWidth="1"/>
    <col min="15103" max="15103" width="11.7109375" bestFit="1" customWidth="1"/>
    <col min="15104" max="15104" width="32.28515625" customWidth="1"/>
    <col min="15105" max="15105" width="12" bestFit="1" customWidth="1"/>
    <col min="15106" max="15107" width="13.140625" bestFit="1" customWidth="1"/>
    <col min="15108" max="15108" width="8.28515625" customWidth="1"/>
    <col min="15109" max="15109" width="35.85546875" bestFit="1" customWidth="1"/>
    <col min="15110" max="15110" width="13" customWidth="1"/>
    <col min="15111" max="15111" width="17.85546875" bestFit="1" customWidth="1"/>
    <col min="15112" max="15112" width="15.28515625" customWidth="1"/>
    <col min="15113" max="15113" width="72.140625" bestFit="1" customWidth="1"/>
    <col min="15114" max="15114" width="14.42578125" bestFit="1" customWidth="1"/>
    <col min="15115" max="15115" width="48.7109375" customWidth="1"/>
    <col min="15358" max="15358" width="13.85546875" bestFit="1" customWidth="1"/>
    <col min="15359" max="15359" width="11.7109375" bestFit="1" customWidth="1"/>
    <col min="15360" max="15360" width="32.28515625" customWidth="1"/>
    <col min="15361" max="15361" width="12" bestFit="1" customWidth="1"/>
    <col min="15362" max="15363" width="13.140625" bestFit="1" customWidth="1"/>
    <col min="15364" max="15364" width="8.28515625" customWidth="1"/>
    <col min="15365" max="15365" width="35.85546875" bestFit="1" customWidth="1"/>
    <col min="15366" max="15366" width="13" customWidth="1"/>
    <col min="15367" max="15367" width="17.85546875" bestFit="1" customWidth="1"/>
    <col min="15368" max="15368" width="15.28515625" customWidth="1"/>
    <col min="15369" max="15369" width="72.140625" bestFit="1" customWidth="1"/>
    <col min="15370" max="15370" width="14.42578125" bestFit="1" customWidth="1"/>
    <col min="15371" max="15371" width="48.7109375" customWidth="1"/>
    <col min="15614" max="15614" width="13.85546875" bestFit="1" customWidth="1"/>
    <col min="15615" max="15615" width="11.7109375" bestFit="1" customWidth="1"/>
    <col min="15616" max="15616" width="32.28515625" customWidth="1"/>
    <col min="15617" max="15617" width="12" bestFit="1" customWidth="1"/>
    <col min="15618" max="15619" width="13.140625" bestFit="1" customWidth="1"/>
    <col min="15620" max="15620" width="8.28515625" customWidth="1"/>
    <col min="15621" max="15621" width="35.85546875" bestFit="1" customWidth="1"/>
    <col min="15622" max="15622" width="13" customWidth="1"/>
    <col min="15623" max="15623" width="17.85546875" bestFit="1" customWidth="1"/>
    <col min="15624" max="15624" width="15.28515625" customWidth="1"/>
    <col min="15625" max="15625" width="72.140625" bestFit="1" customWidth="1"/>
    <col min="15626" max="15626" width="14.42578125" bestFit="1" customWidth="1"/>
    <col min="15627" max="15627" width="48.7109375" customWidth="1"/>
    <col min="15870" max="15870" width="13.85546875" bestFit="1" customWidth="1"/>
    <col min="15871" max="15871" width="11.7109375" bestFit="1" customWidth="1"/>
    <col min="15872" max="15872" width="32.28515625" customWidth="1"/>
    <col min="15873" max="15873" width="12" bestFit="1" customWidth="1"/>
    <col min="15874" max="15875" width="13.140625" bestFit="1" customWidth="1"/>
    <col min="15876" max="15876" width="8.28515625" customWidth="1"/>
    <col min="15877" max="15877" width="35.85546875" bestFit="1" customWidth="1"/>
    <col min="15878" max="15878" width="13" customWidth="1"/>
    <col min="15879" max="15879" width="17.85546875" bestFit="1" customWidth="1"/>
    <col min="15880" max="15880" width="15.28515625" customWidth="1"/>
    <col min="15881" max="15881" width="72.140625" bestFit="1" customWidth="1"/>
    <col min="15882" max="15882" width="14.42578125" bestFit="1" customWidth="1"/>
    <col min="15883" max="15883" width="48.7109375" customWidth="1"/>
    <col min="16126" max="16126" width="13.85546875" bestFit="1" customWidth="1"/>
    <col min="16127" max="16127" width="11.7109375" bestFit="1" customWidth="1"/>
    <col min="16128" max="16128" width="32.28515625" customWidth="1"/>
    <col min="16129" max="16129" width="12" bestFit="1" customWidth="1"/>
    <col min="16130" max="16131" width="13.140625" bestFit="1" customWidth="1"/>
    <col min="16132" max="16132" width="8.28515625" customWidth="1"/>
    <col min="16133" max="16133" width="35.85546875" bestFit="1" customWidth="1"/>
    <col min="16134" max="16134" width="13" customWidth="1"/>
    <col min="16135" max="16135" width="17.85546875" bestFit="1" customWidth="1"/>
    <col min="16136" max="16136" width="15.28515625" customWidth="1"/>
    <col min="16137" max="16137" width="72.140625" bestFit="1" customWidth="1"/>
    <col min="16138" max="16138" width="14.42578125" bestFit="1" customWidth="1"/>
    <col min="16139" max="16139" width="48.7109375" customWidth="1"/>
  </cols>
  <sheetData>
    <row r="1" spans="1:11" s="178" customFormat="1" ht="12.75" x14ac:dyDescent="0.2">
      <c r="A1" s="178" t="s">
        <v>8015</v>
      </c>
      <c r="B1" s="209" t="s">
        <v>8016</v>
      </c>
      <c r="C1" s="209" t="s">
        <v>8017</v>
      </c>
      <c r="D1" s="209" t="s">
        <v>8018</v>
      </c>
      <c r="E1" s="209" t="s">
        <v>8019</v>
      </c>
      <c r="F1" s="209" t="s">
        <v>8020</v>
      </c>
      <c r="G1" s="209" t="s">
        <v>8021</v>
      </c>
      <c r="H1" s="209" t="s">
        <v>8022</v>
      </c>
      <c r="I1" s="209" t="s">
        <v>8023</v>
      </c>
      <c r="J1" s="210" t="s">
        <v>8024</v>
      </c>
      <c r="K1" s="211" t="s">
        <v>8025</v>
      </c>
    </row>
    <row r="2" spans="1:11" s="178" customFormat="1" ht="51" x14ac:dyDescent="0.2">
      <c r="A2" s="247" t="s">
        <v>337</v>
      </c>
      <c r="B2" s="247" t="s">
        <v>403</v>
      </c>
      <c r="C2" s="247" t="s">
        <v>9625</v>
      </c>
      <c r="D2" s="247" t="s">
        <v>9626</v>
      </c>
      <c r="E2" s="247" t="s">
        <v>9627</v>
      </c>
      <c r="F2" s="247" t="s">
        <v>9628</v>
      </c>
      <c r="G2" s="247" t="s">
        <v>9629</v>
      </c>
      <c r="H2" s="247" t="s">
        <v>9630</v>
      </c>
      <c r="I2" s="247" t="s">
        <v>9631</v>
      </c>
      <c r="J2" s="248" t="s">
        <v>9632</v>
      </c>
      <c r="K2" s="248" t="s">
        <v>9633</v>
      </c>
    </row>
    <row r="3" spans="1:11" s="178" customFormat="1" x14ac:dyDescent="0.25">
      <c r="A3" s="178" t="s">
        <v>9634</v>
      </c>
      <c r="B3" s="212" t="s">
        <v>9635</v>
      </c>
      <c r="C3" s="201" t="s">
        <v>9636</v>
      </c>
      <c r="D3" s="213"/>
      <c r="E3" s="214">
        <v>3000</v>
      </c>
      <c r="F3" s="215"/>
      <c r="G3" s="178" t="s">
        <v>8029</v>
      </c>
      <c r="H3" s="178" t="s">
        <v>769</v>
      </c>
      <c r="I3" s="216" t="s">
        <v>3251</v>
      </c>
      <c r="J3" s="178" t="s">
        <v>9637</v>
      </c>
    </row>
    <row r="4" spans="1:11" s="177" customFormat="1" x14ac:dyDescent="0.25">
      <c r="A4" s="220" t="s">
        <v>9638</v>
      </c>
      <c r="B4" s="249" t="s">
        <v>9639</v>
      </c>
      <c r="C4" s="227" t="s">
        <v>9640</v>
      </c>
      <c r="D4" s="250"/>
      <c r="E4" s="251">
        <v>39900</v>
      </c>
      <c r="F4" s="252"/>
      <c r="G4" s="220" t="s">
        <v>8029</v>
      </c>
      <c r="H4" s="220" t="s">
        <v>769</v>
      </c>
      <c r="I4" s="253" t="s">
        <v>3251</v>
      </c>
      <c r="J4" s="220" t="s">
        <v>9641</v>
      </c>
      <c r="K4" s="254"/>
    </row>
    <row r="5" spans="1:11" s="178" customFormat="1" x14ac:dyDescent="0.25">
      <c r="A5" s="178" t="s">
        <v>9642</v>
      </c>
      <c r="B5" s="212" t="s">
        <v>9643</v>
      </c>
      <c r="C5" s="201" t="s">
        <v>1645</v>
      </c>
      <c r="D5" s="213"/>
      <c r="E5" s="214">
        <v>141.80000000000001</v>
      </c>
      <c r="F5" s="215"/>
      <c r="G5" s="178" t="s">
        <v>8029</v>
      </c>
      <c r="H5" s="178" t="s">
        <v>769</v>
      </c>
      <c r="I5" s="216" t="s">
        <v>3251</v>
      </c>
      <c r="J5" s="178" t="s">
        <v>9644</v>
      </c>
    </row>
    <row r="6" spans="1:11" s="177" customFormat="1" x14ac:dyDescent="0.25">
      <c r="A6" s="220" t="s">
        <v>9645</v>
      </c>
      <c r="B6" s="249" t="s">
        <v>9646</v>
      </c>
      <c r="C6" s="227" t="s">
        <v>1653</v>
      </c>
      <c r="D6" s="250"/>
      <c r="E6" s="251">
        <v>3500</v>
      </c>
      <c r="F6" s="252"/>
      <c r="G6" s="220" t="s">
        <v>8035</v>
      </c>
      <c r="H6" s="220" t="s">
        <v>769</v>
      </c>
      <c r="I6" s="253" t="s">
        <v>3251</v>
      </c>
      <c r="J6" s="220" t="s">
        <v>9647</v>
      </c>
      <c r="K6" s="254"/>
    </row>
    <row r="7" spans="1:11" s="178" customFormat="1" x14ac:dyDescent="0.25">
      <c r="A7" s="178" t="s">
        <v>9648</v>
      </c>
      <c r="B7" s="212" t="s">
        <v>9649</v>
      </c>
      <c r="C7" s="201" t="s">
        <v>9650</v>
      </c>
      <c r="D7" s="213"/>
      <c r="E7" s="214">
        <v>3000</v>
      </c>
      <c r="F7" s="215"/>
      <c r="G7" s="178" t="s">
        <v>8035</v>
      </c>
      <c r="H7" s="178" t="s">
        <v>769</v>
      </c>
      <c r="I7" s="216" t="s">
        <v>3251</v>
      </c>
      <c r="J7" s="178" t="s">
        <v>9651</v>
      </c>
    </row>
    <row r="8" spans="1:11" s="177" customFormat="1" x14ac:dyDescent="0.25">
      <c r="A8" s="220" t="s">
        <v>9652</v>
      </c>
      <c r="B8" s="249" t="s">
        <v>9653</v>
      </c>
      <c r="C8" s="227" t="s">
        <v>1637</v>
      </c>
      <c r="D8" s="250"/>
      <c r="E8" s="251">
        <v>30000</v>
      </c>
      <c r="F8" s="252"/>
      <c r="G8" s="220" t="s">
        <v>8029</v>
      </c>
      <c r="H8" s="220" t="s">
        <v>769</v>
      </c>
      <c r="I8" s="253" t="s">
        <v>3251</v>
      </c>
      <c r="J8" s="220" t="s">
        <v>9654</v>
      </c>
      <c r="K8" s="254"/>
    </row>
    <row r="9" spans="1:11" s="177" customFormat="1" x14ac:dyDescent="0.25">
      <c r="A9" s="178" t="s">
        <v>9655</v>
      </c>
      <c r="B9" s="212" t="s">
        <v>9656</v>
      </c>
      <c r="C9" s="201" t="s">
        <v>3996</v>
      </c>
      <c r="D9" s="213"/>
      <c r="E9" s="214">
        <v>1548.64</v>
      </c>
      <c r="F9" s="215"/>
      <c r="G9" s="178" t="s">
        <v>8029</v>
      </c>
      <c r="H9" s="178" t="s">
        <v>769</v>
      </c>
      <c r="I9" s="216" t="s">
        <v>3251</v>
      </c>
      <c r="J9" s="178" t="s">
        <v>9657</v>
      </c>
      <c r="K9" s="178"/>
    </row>
    <row r="10" spans="1:11" s="177" customFormat="1" x14ac:dyDescent="0.25">
      <c r="A10" s="220" t="s">
        <v>9658</v>
      </c>
      <c r="B10" s="249" t="s">
        <v>9659</v>
      </c>
      <c r="C10" s="227" t="s">
        <v>8232</v>
      </c>
      <c r="D10" s="250"/>
      <c r="E10" s="251">
        <v>100</v>
      </c>
      <c r="F10" s="252"/>
      <c r="G10" s="220" t="s">
        <v>8029</v>
      </c>
      <c r="H10" s="220" t="s">
        <v>769</v>
      </c>
      <c r="I10" s="253" t="s">
        <v>3251</v>
      </c>
      <c r="J10" s="220" t="s">
        <v>8233</v>
      </c>
      <c r="K10" s="254"/>
    </row>
    <row r="11" spans="1:11" s="178" customFormat="1" x14ac:dyDescent="0.25">
      <c r="A11" s="178" t="s">
        <v>9660</v>
      </c>
      <c r="B11" s="212" t="s">
        <v>9661</v>
      </c>
      <c r="C11" s="201" t="s">
        <v>2995</v>
      </c>
      <c r="D11" s="219"/>
      <c r="E11" s="214">
        <v>4000</v>
      </c>
      <c r="F11" s="215"/>
      <c r="G11" s="178" t="s">
        <v>8029</v>
      </c>
      <c r="H11" s="178" t="s">
        <v>769</v>
      </c>
      <c r="I11" s="216" t="s">
        <v>3251</v>
      </c>
      <c r="J11" s="178" t="s">
        <v>9662</v>
      </c>
    </row>
    <row r="12" spans="1:11" s="177" customFormat="1" x14ac:dyDescent="0.25">
      <c r="A12" s="220" t="s">
        <v>9663</v>
      </c>
      <c r="B12" s="249" t="s">
        <v>9664</v>
      </c>
      <c r="C12" s="227" t="s">
        <v>1393</v>
      </c>
      <c r="D12" s="250"/>
      <c r="E12" s="251">
        <f>2100*12</f>
        <v>25200</v>
      </c>
      <c r="F12" s="252"/>
      <c r="G12" s="220" t="s">
        <v>8029</v>
      </c>
      <c r="H12" s="220" t="s">
        <v>769</v>
      </c>
      <c r="I12" s="253" t="s">
        <v>3251</v>
      </c>
      <c r="J12" s="220" t="s">
        <v>9665</v>
      </c>
      <c r="K12" s="254"/>
    </row>
    <row r="13" spans="1:11" s="178" customFormat="1" x14ac:dyDescent="0.25">
      <c r="A13" s="178" t="s">
        <v>9666</v>
      </c>
      <c r="B13" s="212" t="s">
        <v>9667</v>
      </c>
      <c r="C13" s="201" t="s">
        <v>744</v>
      </c>
      <c r="D13" s="213"/>
      <c r="E13" s="214">
        <v>13256</v>
      </c>
      <c r="F13" s="215"/>
      <c r="G13" s="178" t="s">
        <v>8029</v>
      </c>
      <c r="H13" s="178" t="s">
        <v>769</v>
      </c>
      <c r="I13" s="216" t="s">
        <v>3255</v>
      </c>
      <c r="J13" s="178" t="s">
        <v>9668</v>
      </c>
    </row>
    <row r="14" spans="1:11" s="177" customFormat="1" x14ac:dyDescent="0.25">
      <c r="A14" s="220" t="s">
        <v>9669</v>
      </c>
      <c r="B14" s="249" t="s">
        <v>9670</v>
      </c>
      <c r="C14" s="227" t="s">
        <v>3824</v>
      </c>
      <c r="D14" s="250"/>
      <c r="E14" s="251">
        <v>3550</v>
      </c>
      <c r="F14" s="252"/>
      <c r="G14" s="220" t="s">
        <v>8029</v>
      </c>
      <c r="H14" s="220" t="s">
        <v>769</v>
      </c>
      <c r="I14" s="253" t="s">
        <v>3255</v>
      </c>
      <c r="J14" s="220" t="s">
        <v>9671</v>
      </c>
      <c r="K14" s="254"/>
    </row>
    <row r="15" spans="1:11" s="178" customFormat="1" x14ac:dyDescent="0.25">
      <c r="A15" s="178" t="s">
        <v>9672</v>
      </c>
      <c r="B15" s="212" t="s">
        <v>9673</v>
      </c>
      <c r="C15" s="201" t="s">
        <v>1244</v>
      </c>
      <c r="D15" s="219"/>
      <c r="E15" s="214">
        <v>4000</v>
      </c>
      <c r="F15" s="215"/>
      <c r="G15" s="178" t="s">
        <v>8035</v>
      </c>
      <c r="H15" s="178" t="s">
        <v>769</v>
      </c>
      <c r="I15" s="216" t="s">
        <v>3255</v>
      </c>
      <c r="J15" s="178" t="s">
        <v>9674</v>
      </c>
    </row>
    <row r="16" spans="1:11" s="177" customFormat="1" x14ac:dyDescent="0.25">
      <c r="A16" s="220" t="s">
        <v>9675</v>
      </c>
      <c r="B16" s="249" t="s">
        <v>9676</v>
      </c>
      <c r="C16" s="227" t="s">
        <v>3138</v>
      </c>
      <c r="D16" s="250"/>
      <c r="E16" s="251">
        <v>2610</v>
      </c>
      <c r="F16" s="252"/>
      <c r="G16" s="220" t="s">
        <v>8029</v>
      </c>
      <c r="H16" s="220" t="s">
        <v>769</v>
      </c>
      <c r="I16" s="253" t="s">
        <v>3255</v>
      </c>
      <c r="J16" s="220" t="s">
        <v>9677</v>
      </c>
      <c r="K16" s="254"/>
    </row>
    <row r="17" spans="1:11" s="178" customFormat="1" x14ac:dyDescent="0.25">
      <c r="A17" s="178" t="s">
        <v>9678</v>
      </c>
      <c r="B17" s="212" t="s">
        <v>9679</v>
      </c>
      <c r="C17" s="201" t="s">
        <v>3138</v>
      </c>
      <c r="D17" s="213"/>
      <c r="E17" s="214">
        <v>950</v>
      </c>
      <c r="F17" s="215"/>
      <c r="G17" s="178" t="s">
        <v>8029</v>
      </c>
      <c r="H17" s="178" t="s">
        <v>769</v>
      </c>
      <c r="I17" s="216" t="s">
        <v>3255</v>
      </c>
      <c r="J17" s="178" t="s">
        <v>9680</v>
      </c>
    </row>
    <row r="18" spans="1:11" s="177" customFormat="1" x14ac:dyDescent="0.25">
      <c r="A18" s="220" t="s">
        <v>9681</v>
      </c>
      <c r="B18" s="249" t="s">
        <v>9682</v>
      </c>
      <c r="C18" s="227" t="s">
        <v>3138</v>
      </c>
      <c r="D18" s="250"/>
      <c r="E18" s="251">
        <v>850</v>
      </c>
      <c r="F18" s="252"/>
      <c r="G18" s="220" t="s">
        <v>8029</v>
      </c>
      <c r="H18" s="220" t="s">
        <v>769</v>
      </c>
      <c r="I18" s="253" t="s">
        <v>3255</v>
      </c>
      <c r="J18" s="220" t="s">
        <v>9683</v>
      </c>
      <c r="K18" s="254"/>
    </row>
    <row r="19" spans="1:11" s="178" customFormat="1" x14ac:dyDescent="0.25">
      <c r="A19" s="178" t="s">
        <v>9684</v>
      </c>
      <c r="B19" s="249" t="s">
        <v>9685</v>
      </c>
      <c r="C19" s="201" t="s">
        <v>3138</v>
      </c>
      <c r="D19" s="217"/>
      <c r="E19" s="214">
        <v>900</v>
      </c>
      <c r="F19" s="215"/>
      <c r="G19" s="178" t="s">
        <v>8029</v>
      </c>
      <c r="H19" s="178" t="s">
        <v>769</v>
      </c>
      <c r="I19" s="216" t="s">
        <v>3255</v>
      </c>
      <c r="J19" s="178" t="s">
        <v>9686</v>
      </c>
    </row>
    <row r="20" spans="1:11" s="177" customFormat="1" x14ac:dyDescent="0.25">
      <c r="A20" s="220" t="s">
        <v>9687</v>
      </c>
      <c r="B20" s="212" t="s">
        <v>9688</v>
      </c>
      <c r="C20" s="227" t="s">
        <v>4532</v>
      </c>
      <c r="D20" s="250"/>
      <c r="E20" s="251">
        <v>10000</v>
      </c>
      <c r="F20" s="252"/>
      <c r="G20" s="220" t="s">
        <v>8029</v>
      </c>
      <c r="H20" s="220" t="s">
        <v>769</v>
      </c>
      <c r="I20" s="253" t="s">
        <v>9689</v>
      </c>
      <c r="J20" s="220" t="s">
        <v>9690</v>
      </c>
      <c r="K20" s="254"/>
    </row>
    <row r="21" spans="1:11" s="178" customFormat="1" x14ac:dyDescent="0.25">
      <c r="A21" s="178" t="s">
        <v>9691</v>
      </c>
      <c r="B21" s="249" t="s">
        <v>9692</v>
      </c>
      <c r="C21" s="201" t="s">
        <v>6743</v>
      </c>
      <c r="D21" s="217"/>
      <c r="E21" s="214">
        <v>545.02</v>
      </c>
      <c r="F21" s="215"/>
      <c r="G21" s="178" t="s">
        <v>8029</v>
      </c>
      <c r="H21" s="178" t="s">
        <v>1254</v>
      </c>
      <c r="I21" s="216" t="s">
        <v>9689</v>
      </c>
      <c r="J21" s="178" t="s">
        <v>3048</v>
      </c>
      <c r="K21" s="178" t="s">
        <v>9693</v>
      </c>
    </row>
    <row r="22" spans="1:11" s="177" customFormat="1" x14ac:dyDescent="0.25">
      <c r="A22" s="220" t="s">
        <v>9694</v>
      </c>
      <c r="B22" s="212" t="s">
        <v>9695</v>
      </c>
      <c r="C22" s="227" t="s">
        <v>1393</v>
      </c>
      <c r="D22" s="250"/>
      <c r="E22" s="251">
        <v>35318</v>
      </c>
      <c r="F22" s="252"/>
      <c r="G22" s="220" t="s">
        <v>8029</v>
      </c>
      <c r="H22" s="220" t="s">
        <v>769</v>
      </c>
      <c r="I22" s="253" t="s">
        <v>4573</v>
      </c>
      <c r="J22" s="220" t="s">
        <v>9696</v>
      </c>
      <c r="K22" s="254"/>
    </row>
    <row r="23" spans="1:11" s="178" customFormat="1" x14ac:dyDescent="0.25">
      <c r="A23" s="178" t="s">
        <v>9697</v>
      </c>
      <c r="B23" s="212" t="s">
        <v>9698</v>
      </c>
      <c r="C23" s="201" t="s">
        <v>223</v>
      </c>
      <c r="D23" s="219"/>
      <c r="E23" s="214">
        <v>350</v>
      </c>
      <c r="F23" s="215"/>
      <c r="G23" s="178" t="s">
        <v>8029</v>
      </c>
      <c r="H23" s="178" t="s">
        <v>769</v>
      </c>
      <c r="I23" s="216" t="s">
        <v>4573</v>
      </c>
      <c r="J23" s="178" t="s">
        <v>9699</v>
      </c>
    </row>
    <row r="24" spans="1:11" s="177" customFormat="1" x14ac:dyDescent="0.25">
      <c r="A24" s="220" t="s">
        <v>9700</v>
      </c>
      <c r="B24" s="212" t="s">
        <v>9701</v>
      </c>
      <c r="C24" s="227" t="s">
        <v>223</v>
      </c>
      <c r="D24" s="250"/>
      <c r="E24" s="251">
        <v>8450</v>
      </c>
      <c r="F24" s="252"/>
      <c r="G24" s="220" t="s">
        <v>8029</v>
      </c>
      <c r="H24" s="220" t="s">
        <v>769</v>
      </c>
      <c r="I24" s="253" t="s">
        <v>4573</v>
      </c>
      <c r="J24" s="220" t="s">
        <v>9702</v>
      </c>
      <c r="K24" s="254"/>
    </row>
    <row r="25" spans="1:11" s="178" customFormat="1" x14ac:dyDescent="0.25">
      <c r="A25" s="178" t="s">
        <v>9703</v>
      </c>
      <c r="B25" s="212" t="s">
        <v>9704</v>
      </c>
      <c r="C25" s="201" t="s">
        <v>4321</v>
      </c>
      <c r="D25" s="213"/>
      <c r="E25" s="214">
        <v>480</v>
      </c>
      <c r="F25" s="215"/>
      <c r="G25" s="178" t="s">
        <v>8029</v>
      </c>
      <c r="H25" s="178" t="s">
        <v>769</v>
      </c>
      <c r="I25" s="216" t="s">
        <v>4574</v>
      </c>
      <c r="J25" s="178" t="s">
        <v>9705</v>
      </c>
    </row>
    <row r="26" spans="1:11" s="177" customFormat="1" x14ac:dyDescent="0.25">
      <c r="A26" s="220" t="s">
        <v>9706</v>
      </c>
      <c r="B26" s="212" t="s">
        <v>9707</v>
      </c>
      <c r="C26" s="227" t="s">
        <v>9708</v>
      </c>
      <c r="D26" s="250"/>
      <c r="E26" s="251">
        <v>682.1</v>
      </c>
      <c r="F26" s="252"/>
      <c r="G26" s="220" t="s">
        <v>8029</v>
      </c>
      <c r="H26" s="220" t="s">
        <v>769</v>
      </c>
      <c r="I26" s="253" t="s">
        <v>4574</v>
      </c>
      <c r="J26" s="220" t="s">
        <v>9709</v>
      </c>
      <c r="K26" s="254"/>
    </row>
    <row r="27" spans="1:11" s="178" customFormat="1" x14ac:dyDescent="0.25">
      <c r="A27" s="178" t="s">
        <v>9710</v>
      </c>
      <c r="B27" s="212" t="s">
        <v>9711</v>
      </c>
      <c r="C27" s="201" t="s">
        <v>1761</v>
      </c>
      <c r="D27" s="213"/>
      <c r="E27" s="214">
        <v>2000</v>
      </c>
      <c r="F27" s="215"/>
      <c r="G27" s="178" t="s">
        <v>8035</v>
      </c>
      <c r="H27" s="178" t="s">
        <v>769</v>
      </c>
      <c r="I27" s="216" t="s">
        <v>4574</v>
      </c>
      <c r="J27" s="178" t="s">
        <v>9712</v>
      </c>
    </row>
    <row r="28" spans="1:11" s="177" customFormat="1" x14ac:dyDescent="0.25">
      <c r="A28" s="220" t="s">
        <v>9713</v>
      </c>
      <c r="B28" s="212" t="s">
        <v>9714</v>
      </c>
      <c r="C28" s="227" t="s">
        <v>3460</v>
      </c>
      <c r="D28" s="250"/>
      <c r="E28" s="251">
        <v>3000</v>
      </c>
      <c r="F28" s="252"/>
      <c r="G28" s="220" t="s">
        <v>8035</v>
      </c>
      <c r="H28" s="220" t="s">
        <v>769</v>
      </c>
      <c r="I28" s="253" t="s">
        <v>4574</v>
      </c>
      <c r="J28" s="220" t="s">
        <v>9715</v>
      </c>
      <c r="K28" s="254"/>
    </row>
    <row r="29" spans="1:11" s="178" customFormat="1" x14ac:dyDescent="0.25">
      <c r="A29" s="178" t="s">
        <v>9716</v>
      </c>
      <c r="B29" s="212" t="s">
        <v>9717</v>
      </c>
      <c r="C29" s="201" t="s">
        <v>6743</v>
      </c>
      <c r="D29" s="213"/>
      <c r="E29" s="214">
        <v>3000</v>
      </c>
      <c r="F29" s="215"/>
      <c r="G29" s="178" t="s">
        <v>8035</v>
      </c>
      <c r="H29" s="178" t="s">
        <v>769</v>
      </c>
      <c r="I29" s="216" t="s">
        <v>4574</v>
      </c>
      <c r="J29" s="178" t="s">
        <v>9718</v>
      </c>
    </row>
    <row r="30" spans="1:11" s="177" customFormat="1" x14ac:dyDescent="0.25">
      <c r="A30" s="220" t="s">
        <v>9719</v>
      </c>
      <c r="B30" s="212" t="s">
        <v>9720</v>
      </c>
      <c r="C30" s="227" t="s">
        <v>9721</v>
      </c>
      <c r="D30" s="250"/>
      <c r="E30" s="251">
        <v>2000</v>
      </c>
      <c r="F30" s="252"/>
      <c r="G30" s="220" t="s">
        <v>8035</v>
      </c>
      <c r="H30" s="220" t="s">
        <v>769</v>
      </c>
      <c r="I30" s="253" t="s">
        <v>4574</v>
      </c>
      <c r="J30" s="220" t="s">
        <v>9722</v>
      </c>
      <c r="K30" s="254"/>
    </row>
    <row r="31" spans="1:11" s="178" customFormat="1" x14ac:dyDescent="0.25">
      <c r="A31" s="178" t="s">
        <v>9723</v>
      </c>
      <c r="B31" s="212" t="s">
        <v>9724</v>
      </c>
      <c r="C31" s="201" t="s">
        <v>4543</v>
      </c>
      <c r="D31" s="213"/>
      <c r="E31" s="214">
        <v>4000</v>
      </c>
      <c r="F31" s="215"/>
      <c r="G31" s="178" t="s">
        <v>8035</v>
      </c>
      <c r="H31" s="178" t="s">
        <v>769</v>
      </c>
      <c r="I31" s="216" t="s">
        <v>4574</v>
      </c>
      <c r="J31" s="178" t="s">
        <v>9725</v>
      </c>
    </row>
    <row r="32" spans="1:11" s="177" customFormat="1" x14ac:dyDescent="0.25">
      <c r="A32" s="220" t="s">
        <v>9726</v>
      </c>
      <c r="B32" s="212" t="s">
        <v>9727</v>
      </c>
      <c r="C32" s="227" t="s">
        <v>6751</v>
      </c>
      <c r="D32" s="250"/>
      <c r="E32" s="251">
        <v>500</v>
      </c>
      <c r="F32" s="252"/>
      <c r="G32" s="220" t="s">
        <v>8035</v>
      </c>
      <c r="H32" s="220" t="s">
        <v>769</v>
      </c>
      <c r="I32" s="253" t="s">
        <v>4574</v>
      </c>
      <c r="J32" s="220" t="s">
        <v>9728</v>
      </c>
      <c r="K32" s="254"/>
    </row>
    <row r="33" spans="1:11" s="178" customFormat="1" x14ac:dyDescent="0.25">
      <c r="A33" s="178" t="s">
        <v>9729</v>
      </c>
      <c r="B33" s="212" t="s">
        <v>9730</v>
      </c>
      <c r="C33" s="201" t="s">
        <v>9450</v>
      </c>
      <c r="D33" s="213"/>
      <c r="E33" s="214">
        <v>39000</v>
      </c>
      <c r="F33" s="215"/>
      <c r="G33" s="178" t="s">
        <v>8035</v>
      </c>
      <c r="H33" s="178" t="s">
        <v>769</v>
      </c>
      <c r="I33" s="216" t="s">
        <v>4574</v>
      </c>
      <c r="J33" s="178" t="s">
        <v>9731</v>
      </c>
    </row>
    <row r="34" spans="1:11" s="225" customFormat="1" x14ac:dyDescent="0.25">
      <c r="A34" s="220" t="s">
        <v>9732</v>
      </c>
      <c r="B34" s="212" t="s">
        <v>9733</v>
      </c>
      <c r="C34" s="221" t="s">
        <v>6746</v>
      </c>
      <c r="D34" s="222"/>
      <c r="E34" s="223">
        <v>150</v>
      </c>
      <c r="F34" s="224"/>
      <c r="G34" s="225" t="s">
        <v>8029</v>
      </c>
      <c r="H34" s="220" t="s">
        <v>769</v>
      </c>
      <c r="I34" s="226" t="s">
        <v>4574</v>
      </c>
      <c r="J34" s="225" t="s">
        <v>9734</v>
      </c>
      <c r="K34" s="228"/>
    </row>
    <row r="35" spans="1:11" s="178" customFormat="1" x14ac:dyDescent="0.25">
      <c r="A35" s="178" t="s">
        <v>9735</v>
      </c>
      <c r="B35" s="212" t="s">
        <v>9736</v>
      </c>
      <c r="C35" s="201" t="s">
        <v>732</v>
      </c>
      <c r="D35" s="217"/>
      <c r="E35" s="214">
        <v>2335.4</v>
      </c>
      <c r="F35" s="215"/>
      <c r="G35" s="178" t="s">
        <v>8029</v>
      </c>
      <c r="H35" s="178" t="s">
        <v>769</v>
      </c>
      <c r="I35" s="216" t="s">
        <v>4574</v>
      </c>
      <c r="J35" s="178" t="s">
        <v>9737</v>
      </c>
    </row>
    <row r="36" spans="1:11" s="225" customFormat="1" x14ac:dyDescent="0.25">
      <c r="A36" s="220" t="s">
        <v>9738</v>
      </c>
      <c r="B36" s="212" t="s">
        <v>9739</v>
      </c>
      <c r="C36" s="221" t="s">
        <v>732</v>
      </c>
      <c r="D36" s="222"/>
      <c r="E36" s="223">
        <v>733</v>
      </c>
      <c r="F36" s="224"/>
      <c r="G36" s="225" t="s">
        <v>8029</v>
      </c>
      <c r="H36" s="220" t="s">
        <v>769</v>
      </c>
      <c r="I36" s="226" t="s">
        <v>4574</v>
      </c>
      <c r="J36" s="225" t="s">
        <v>9740</v>
      </c>
      <c r="K36" s="228"/>
    </row>
    <row r="37" spans="1:11" s="178" customFormat="1" x14ac:dyDescent="0.25">
      <c r="A37" s="178" t="s">
        <v>9741</v>
      </c>
      <c r="B37" s="212" t="s">
        <v>9742</v>
      </c>
      <c r="C37" s="201" t="s">
        <v>5657</v>
      </c>
      <c r="D37" s="213"/>
      <c r="E37" s="214">
        <v>190</v>
      </c>
      <c r="F37" s="215"/>
      <c r="G37" s="178" t="s">
        <v>8029</v>
      </c>
      <c r="H37" s="178" t="s">
        <v>769</v>
      </c>
      <c r="I37" s="216" t="s">
        <v>4574</v>
      </c>
      <c r="J37" s="178" t="s">
        <v>9743</v>
      </c>
    </row>
    <row r="38" spans="1:11" s="225" customFormat="1" x14ac:dyDescent="0.25">
      <c r="A38" s="220" t="s">
        <v>9744</v>
      </c>
      <c r="B38" s="212" t="s">
        <v>9745</v>
      </c>
      <c r="C38" s="221" t="s">
        <v>5238</v>
      </c>
      <c r="D38" s="222"/>
      <c r="E38" s="223">
        <v>201.5</v>
      </c>
      <c r="F38" s="224"/>
      <c r="G38" s="225" t="s">
        <v>8035</v>
      </c>
      <c r="H38" s="220" t="s">
        <v>769</v>
      </c>
      <c r="I38" s="226" t="s">
        <v>4574</v>
      </c>
      <c r="J38" s="225" t="s">
        <v>9746</v>
      </c>
      <c r="K38" s="228"/>
    </row>
    <row r="39" spans="1:11" s="178" customFormat="1" x14ac:dyDescent="0.25">
      <c r="A39" s="178" t="s">
        <v>9747</v>
      </c>
      <c r="B39" s="212" t="s">
        <v>9748</v>
      </c>
      <c r="C39" s="201" t="s">
        <v>732</v>
      </c>
      <c r="D39" s="213"/>
      <c r="E39" s="214">
        <v>1400</v>
      </c>
      <c r="F39" s="215"/>
      <c r="G39" s="178" t="s">
        <v>8029</v>
      </c>
      <c r="H39" s="178" t="s">
        <v>769</v>
      </c>
      <c r="I39" s="216" t="s">
        <v>4574</v>
      </c>
      <c r="J39" s="178" t="s">
        <v>9749</v>
      </c>
    </row>
    <row r="40" spans="1:11" s="225" customFormat="1" x14ac:dyDescent="0.25">
      <c r="A40" s="220" t="s">
        <v>9750</v>
      </c>
      <c r="B40" s="212" t="s">
        <v>9751</v>
      </c>
      <c r="C40" s="221" t="s">
        <v>1393</v>
      </c>
      <c r="D40" s="222"/>
      <c r="E40" s="223">
        <v>26250</v>
      </c>
      <c r="F40" s="224"/>
      <c r="G40" s="225" t="s">
        <v>8029</v>
      </c>
      <c r="H40" s="220" t="s">
        <v>769</v>
      </c>
      <c r="I40" s="226" t="s">
        <v>3281</v>
      </c>
      <c r="J40" s="225" t="s">
        <v>9752</v>
      </c>
      <c r="K40" s="228"/>
    </row>
    <row r="41" spans="1:11" s="178" customFormat="1" x14ac:dyDescent="0.25">
      <c r="A41" s="178" t="s">
        <v>9753</v>
      </c>
      <c r="B41" s="212" t="s">
        <v>9754</v>
      </c>
      <c r="C41" s="201" t="s">
        <v>9007</v>
      </c>
      <c r="D41" s="219"/>
      <c r="E41" s="214">
        <v>230</v>
      </c>
      <c r="F41" s="215"/>
      <c r="G41" s="178" t="s">
        <v>8035</v>
      </c>
      <c r="H41" s="178" t="s">
        <v>1254</v>
      </c>
      <c r="I41" s="216" t="s">
        <v>6780</v>
      </c>
      <c r="J41" s="178" t="s">
        <v>9755</v>
      </c>
    </row>
    <row r="42" spans="1:11" s="225" customFormat="1" x14ac:dyDescent="0.25">
      <c r="A42" s="220" t="s">
        <v>9756</v>
      </c>
      <c r="B42" s="212" t="s">
        <v>9757</v>
      </c>
      <c r="C42" s="221" t="s">
        <v>9007</v>
      </c>
      <c r="D42" s="222"/>
      <c r="E42" s="223">
        <v>1500</v>
      </c>
      <c r="F42" s="224"/>
      <c r="G42" s="225" t="s">
        <v>8035</v>
      </c>
      <c r="H42" s="220" t="s">
        <v>769</v>
      </c>
      <c r="I42" s="226" t="s">
        <v>6780</v>
      </c>
      <c r="J42" s="225" t="s">
        <v>9758</v>
      </c>
      <c r="K42" s="228"/>
    </row>
    <row r="43" spans="1:11" s="178" customFormat="1" x14ac:dyDescent="0.25">
      <c r="A43" s="178" t="s">
        <v>9759</v>
      </c>
      <c r="B43" s="212" t="s">
        <v>9760</v>
      </c>
      <c r="C43" s="201" t="s">
        <v>1253</v>
      </c>
      <c r="D43" s="219"/>
      <c r="E43" s="229">
        <v>1000</v>
      </c>
      <c r="F43" s="215"/>
      <c r="G43" s="178" t="s">
        <v>8035</v>
      </c>
      <c r="H43" s="178" t="s">
        <v>769</v>
      </c>
      <c r="I43" s="216" t="s">
        <v>6780</v>
      </c>
      <c r="J43" s="178" t="s">
        <v>9761</v>
      </c>
    </row>
    <row r="44" spans="1:11" s="225" customFormat="1" x14ac:dyDescent="0.25">
      <c r="A44" s="220" t="s">
        <v>9762</v>
      </c>
      <c r="B44" s="212" t="s">
        <v>9763</v>
      </c>
      <c r="C44" s="221" t="s">
        <v>6772</v>
      </c>
      <c r="D44" s="222"/>
      <c r="E44" s="223">
        <v>500</v>
      </c>
      <c r="F44" s="224"/>
      <c r="G44" s="225" t="s">
        <v>8035</v>
      </c>
      <c r="H44" s="220" t="s">
        <v>769</v>
      </c>
      <c r="I44" s="226" t="s">
        <v>6780</v>
      </c>
      <c r="J44" s="225" t="s">
        <v>9764</v>
      </c>
      <c r="K44" s="228"/>
    </row>
    <row r="45" spans="1:11" s="178" customFormat="1" x14ac:dyDescent="0.25">
      <c r="A45" s="178" t="s">
        <v>9765</v>
      </c>
      <c r="B45" s="212" t="s">
        <v>9766</v>
      </c>
      <c r="C45" s="201" t="s">
        <v>756</v>
      </c>
      <c r="D45" s="219"/>
      <c r="E45" s="229">
        <v>500</v>
      </c>
      <c r="F45" s="215"/>
      <c r="G45" s="178" t="s">
        <v>8035</v>
      </c>
      <c r="H45" s="178" t="s">
        <v>769</v>
      </c>
      <c r="I45" s="216" t="s">
        <v>6780</v>
      </c>
      <c r="J45" s="178" t="s">
        <v>9767</v>
      </c>
    </row>
    <row r="46" spans="1:11" s="225" customFormat="1" x14ac:dyDescent="0.25">
      <c r="A46" s="220" t="s">
        <v>9768</v>
      </c>
      <c r="B46" s="212" t="s">
        <v>9769</v>
      </c>
      <c r="C46" s="221" t="s">
        <v>8048</v>
      </c>
      <c r="D46" s="222"/>
      <c r="E46" s="223">
        <v>1000</v>
      </c>
      <c r="F46" s="224"/>
      <c r="G46" s="225" t="s">
        <v>8035</v>
      </c>
      <c r="H46" s="220" t="s">
        <v>769</v>
      </c>
      <c r="I46" s="226" t="s">
        <v>6780</v>
      </c>
      <c r="J46" s="225" t="s">
        <v>9770</v>
      </c>
      <c r="K46" s="228"/>
    </row>
    <row r="47" spans="1:11" s="178" customFormat="1" x14ac:dyDescent="0.25">
      <c r="A47" s="178" t="s">
        <v>9771</v>
      </c>
      <c r="B47" s="212" t="s">
        <v>9772</v>
      </c>
      <c r="C47" s="201" t="s">
        <v>740</v>
      </c>
      <c r="D47" s="219"/>
      <c r="E47" s="214">
        <v>340</v>
      </c>
      <c r="F47" s="215"/>
      <c r="G47" s="178" t="s">
        <v>8035</v>
      </c>
      <c r="H47" s="178" t="s">
        <v>769</v>
      </c>
      <c r="I47" s="216" t="s">
        <v>6781</v>
      </c>
      <c r="J47" s="178" t="s">
        <v>9773</v>
      </c>
    </row>
    <row r="48" spans="1:11" s="225" customFormat="1" x14ac:dyDescent="0.25">
      <c r="A48" s="220" t="s">
        <v>9774</v>
      </c>
      <c r="B48" s="212" t="s">
        <v>9775</v>
      </c>
      <c r="C48" s="221" t="s">
        <v>3138</v>
      </c>
      <c r="D48" s="222"/>
      <c r="E48" s="223">
        <v>39900</v>
      </c>
      <c r="F48" s="224"/>
      <c r="G48" s="225" t="s">
        <v>8029</v>
      </c>
      <c r="H48" s="220" t="s">
        <v>4569</v>
      </c>
      <c r="I48" s="226" t="s">
        <v>6781</v>
      </c>
      <c r="J48" s="225" t="s">
        <v>9776</v>
      </c>
      <c r="K48" s="228"/>
    </row>
    <row r="49" spans="1:11" s="178" customFormat="1" x14ac:dyDescent="0.25">
      <c r="A49" s="178" t="s">
        <v>9777</v>
      </c>
      <c r="B49" s="212" t="s">
        <v>9778</v>
      </c>
      <c r="C49" s="201" t="s">
        <v>750</v>
      </c>
      <c r="D49" s="219"/>
      <c r="E49" s="229">
        <v>4449</v>
      </c>
      <c r="F49" s="215"/>
      <c r="G49" s="178" t="s">
        <v>8035</v>
      </c>
      <c r="H49" s="178" t="s">
        <v>769</v>
      </c>
      <c r="I49" s="216" t="s">
        <v>3327</v>
      </c>
      <c r="J49" s="178" t="s">
        <v>9779</v>
      </c>
    </row>
    <row r="50" spans="1:11" s="225" customFormat="1" x14ac:dyDescent="0.25">
      <c r="A50" s="220" t="s">
        <v>9780</v>
      </c>
      <c r="B50" s="212" t="s">
        <v>9781</v>
      </c>
      <c r="C50" s="221" t="s">
        <v>9782</v>
      </c>
      <c r="D50" s="222"/>
      <c r="E50" s="223">
        <v>1162.3399999999999</v>
      </c>
      <c r="F50" s="224"/>
      <c r="G50" s="225" t="s">
        <v>8035</v>
      </c>
      <c r="H50" s="220" t="s">
        <v>769</v>
      </c>
      <c r="I50" s="226" t="s">
        <v>3327</v>
      </c>
      <c r="J50" s="225" t="s">
        <v>9783</v>
      </c>
      <c r="K50" s="228"/>
    </row>
    <row r="51" spans="1:11" s="178" customFormat="1" x14ac:dyDescent="0.25">
      <c r="A51" s="178" t="s">
        <v>9784</v>
      </c>
      <c r="B51" s="212" t="s">
        <v>9785</v>
      </c>
      <c r="C51" s="201" t="s">
        <v>155</v>
      </c>
      <c r="D51" s="219"/>
      <c r="E51" s="214">
        <v>39900</v>
      </c>
      <c r="F51" s="215"/>
      <c r="G51" s="178" t="s">
        <v>8029</v>
      </c>
      <c r="H51" s="178" t="s">
        <v>4569</v>
      </c>
      <c r="I51" s="216" t="s">
        <v>3335</v>
      </c>
      <c r="J51" s="178" t="s">
        <v>9786</v>
      </c>
    </row>
    <row r="52" spans="1:11" s="225" customFormat="1" x14ac:dyDescent="0.25">
      <c r="A52" s="220" t="s">
        <v>9787</v>
      </c>
      <c r="B52" s="212" t="s">
        <v>9788</v>
      </c>
      <c r="C52" s="221" t="s">
        <v>1755</v>
      </c>
      <c r="D52" s="222"/>
      <c r="E52" s="223">
        <v>39900</v>
      </c>
      <c r="F52" s="224"/>
      <c r="G52" s="225" t="s">
        <v>8029</v>
      </c>
      <c r="H52" s="220" t="s">
        <v>4569</v>
      </c>
      <c r="I52" s="226" t="s">
        <v>3335</v>
      </c>
      <c r="J52" s="225" t="s">
        <v>9789</v>
      </c>
      <c r="K52" s="228"/>
    </row>
    <row r="53" spans="1:11" s="178" customFormat="1" x14ac:dyDescent="0.25">
      <c r="A53" s="178" t="s">
        <v>9790</v>
      </c>
      <c r="B53" s="212" t="s">
        <v>9791</v>
      </c>
      <c r="C53" s="201" t="s">
        <v>2620</v>
      </c>
      <c r="D53" s="219"/>
      <c r="E53" s="229">
        <v>26000</v>
      </c>
      <c r="F53" s="215"/>
      <c r="G53" s="178" t="s">
        <v>8029</v>
      </c>
      <c r="H53" s="178" t="s">
        <v>4569</v>
      </c>
      <c r="I53" s="216" t="s">
        <v>3335</v>
      </c>
      <c r="J53" s="178" t="s">
        <v>9792</v>
      </c>
    </row>
    <row r="54" spans="1:11" s="225" customFormat="1" x14ac:dyDescent="0.25">
      <c r="A54" s="220" t="s">
        <v>9793</v>
      </c>
      <c r="B54" s="212" t="s">
        <v>9794</v>
      </c>
      <c r="C54" s="221" t="s">
        <v>4000</v>
      </c>
      <c r="D54" s="222"/>
      <c r="E54" s="223">
        <v>39900</v>
      </c>
      <c r="F54" s="224"/>
      <c r="G54" s="225" t="s">
        <v>8029</v>
      </c>
      <c r="H54" s="220" t="s">
        <v>4569</v>
      </c>
      <c r="I54" s="226" t="s">
        <v>3335</v>
      </c>
      <c r="J54" s="225" t="s">
        <v>9795</v>
      </c>
      <c r="K54" s="228"/>
    </row>
    <row r="55" spans="1:11" s="178" customFormat="1" x14ac:dyDescent="0.25">
      <c r="A55" s="178" t="s">
        <v>9796</v>
      </c>
      <c r="B55" s="212" t="s">
        <v>9797</v>
      </c>
      <c r="C55" s="201" t="s">
        <v>5659</v>
      </c>
      <c r="D55" s="219"/>
      <c r="E55" s="214">
        <v>39900</v>
      </c>
      <c r="F55" s="215"/>
      <c r="G55" s="178" t="s">
        <v>8029</v>
      </c>
      <c r="H55" s="178" t="s">
        <v>4569</v>
      </c>
      <c r="I55" s="216" t="s">
        <v>3335</v>
      </c>
      <c r="J55" s="178" t="s">
        <v>9798</v>
      </c>
    </row>
    <row r="56" spans="1:11" s="225" customFormat="1" x14ac:dyDescent="0.25">
      <c r="A56" s="220" t="s">
        <v>9799</v>
      </c>
      <c r="B56" s="212" t="s">
        <v>9800</v>
      </c>
      <c r="C56" s="221" t="s">
        <v>6761</v>
      </c>
      <c r="D56" s="222"/>
      <c r="E56" s="223">
        <v>39900</v>
      </c>
      <c r="F56" s="224"/>
      <c r="G56" s="225" t="s">
        <v>8029</v>
      </c>
      <c r="H56" s="220" t="s">
        <v>4569</v>
      </c>
      <c r="I56" s="226" t="s">
        <v>3335</v>
      </c>
      <c r="J56" s="225" t="s">
        <v>9801</v>
      </c>
      <c r="K56" s="228"/>
    </row>
    <row r="57" spans="1:11" s="178" customFormat="1" x14ac:dyDescent="0.25">
      <c r="A57" s="178" t="s">
        <v>9802</v>
      </c>
      <c r="B57" s="212" t="s">
        <v>9803</v>
      </c>
      <c r="C57" s="201" t="s">
        <v>5657</v>
      </c>
      <c r="D57" s="219"/>
      <c r="E57" s="229">
        <v>25000</v>
      </c>
      <c r="F57" s="215"/>
      <c r="G57" s="178" t="s">
        <v>8029</v>
      </c>
      <c r="H57" s="178" t="s">
        <v>4569</v>
      </c>
      <c r="I57" s="216" t="s">
        <v>3335</v>
      </c>
      <c r="J57" s="178" t="s">
        <v>9804</v>
      </c>
    </row>
    <row r="58" spans="1:11" s="225" customFormat="1" x14ac:dyDescent="0.25">
      <c r="A58" s="220" t="s">
        <v>9805</v>
      </c>
      <c r="B58" s="212" t="s">
        <v>9806</v>
      </c>
      <c r="C58" s="221" t="s">
        <v>5488</v>
      </c>
      <c r="D58" s="222"/>
      <c r="E58" s="223">
        <v>30000</v>
      </c>
      <c r="F58" s="224"/>
      <c r="G58" s="225" t="s">
        <v>8029</v>
      </c>
      <c r="H58" s="220" t="s">
        <v>4569</v>
      </c>
      <c r="I58" s="226" t="s">
        <v>3335</v>
      </c>
      <c r="J58" s="225" t="s">
        <v>9807</v>
      </c>
      <c r="K58" s="228"/>
    </row>
    <row r="59" spans="1:11" s="178" customFormat="1" x14ac:dyDescent="0.25">
      <c r="A59" s="178" t="s">
        <v>9808</v>
      </c>
      <c r="B59" s="212" t="s">
        <v>9809</v>
      </c>
      <c r="C59" s="201" t="s">
        <v>505</v>
      </c>
      <c r="D59" s="219"/>
      <c r="E59" s="214">
        <v>39900</v>
      </c>
      <c r="F59" s="215"/>
      <c r="G59" s="178" t="s">
        <v>8029</v>
      </c>
      <c r="H59" s="178" t="s">
        <v>4569</v>
      </c>
      <c r="I59" s="216" t="s">
        <v>3335</v>
      </c>
      <c r="J59" s="178" t="s">
        <v>9810</v>
      </c>
    </row>
    <row r="60" spans="1:11" s="225" customFormat="1" x14ac:dyDescent="0.25">
      <c r="A60" s="220" t="s">
        <v>9811</v>
      </c>
      <c r="B60" s="212" t="s">
        <v>9812</v>
      </c>
      <c r="C60" s="221" t="s">
        <v>295</v>
      </c>
      <c r="D60" s="222"/>
      <c r="E60" s="223">
        <v>39900</v>
      </c>
      <c r="F60" s="224"/>
      <c r="G60" s="225" t="s">
        <v>8029</v>
      </c>
      <c r="H60" s="220" t="s">
        <v>4569</v>
      </c>
      <c r="I60" s="226" t="s">
        <v>3335</v>
      </c>
      <c r="J60" s="225" t="s">
        <v>9813</v>
      </c>
      <c r="K60" s="228"/>
    </row>
    <row r="61" spans="1:11" s="178" customFormat="1" x14ac:dyDescent="0.25">
      <c r="A61" s="178" t="s">
        <v>9814</v>
      </c>
      <c r="B61" s="212" t="s">
        <v>9815</v>
      </c>
      <c r="C61" s="201" t="s">
        <v>7386</v>
      </c>
      <c r="D61" s="219"/>
      <c r="E61" s="229">
        <v>20000</v>
      </c>
      <c r="F61" s="215"/>
      <c r="G61" s="178" t="s">
        <v>8029</v>
      </c>
      <c r="H61" s="178" t="s">
        <v>4569</v>
      </c>
      <c r="I61" s="216" t="s">
        <v>3335</v>
      </c>
      <c r="J61" s="178" t="s">
        <v>2936</v>
      </c>
    </row>
    <row r="62" spans="1:11" s="225" customFormat="1" x14ac:dyDescent="0.25">
      <c r="A62" s="220" t="s">
        <v>9816</v>
      </c>
      <c r="B62" s="212" t="s">
        <v>9817</v>
      </c>
      <c r="C62" s="221" t="s">
        <v>506</v>
      </c>
      <c r="D62" s="222"/>
      <c r="E62" s="223">
        <v>39900</v>
      </c>
      <c r="F62" s="224"/>
      <c r="G62" s="225" t="s">
        <v>8029</v>
      </c>
      <c r="H62" s="220" t="s">
        <v>4569</v>
      </c>
      <c r="I62" s="226" t="s">
        <v>3335</v>
      </c>
      <c r="J62" s="225" t="s">
        <v>9818</v>
      </c>
      <c r="K62" s="228"/>
    </row>
    <row r="63" spans="1:11" s="178" customFormat="1" x14ac:dyDescent="0.25">
      <c r="A63" s="178" t="s">
        <v>9819</v>
      </c>
      <c r="B63" s="212" t="s">
        <v>9820</v>
      </c>
      <c r="C63" s="201" t="s">
        <v>9821</v>
      </c>
      <c r="D63" s="219"/>
      <c r="E63" s="214">
        <v>39900</v>
      </c>
      <c r="F63" s="215"/>
      <c r="G63" s="178" t="s">
        <v>8029</v>
      </c>
      <c r="H63" s="178" t="s">
        <v>4569</v>
      </c>
      <c r="I63" s="216" t="s">
        <v>3335</v>
      </c>
      <c r="J63" s="178" t="s">
        <v>9822</v>
      </c>
    </row>
    <row r="64" spans="1:11" s="225" customFormat="1" x14ac:dyDescent="0.25">
      <c r="A64" s="220" t="s">
        <v>9823</v>
      </c>
      <c r="B64" s="212" t="s">
        <v>9824</v>
      </c>
      <c r="C64" s="221" t="s">
        <v>9825</v>
      </c>
      <c r="D64" s="222"/>
      <c r="E64" s="223">
        <v>6000</v>
      </c>
      <c r="F64" s="224"/>
      <c r="G64" s="225" t="s">
        <v>8029</v>
      </c>
      <c r="H64" s="220" t="s">
        <v>4569</v>
      </c>
      <c r="I64" s="226" t="s">
        <v>3335</v>
      </c>
      <c r="J64" s="225" t="s">
        <v>9826</v>
      </c>
      <c r="K64" s="228"/>
    </row>
    <row r="65" spans="1:11" s="178" customFormat="1" x14ac:dyDescent="0.25">
      <c r="A65" s="178" t="s">
        <v>9827</v>
      </c>
      <c r="B65" s="212" t="s">
        <v>9828</v>
      </c>
      <c r="C65" s="201" t="s">
        <v>6746</v>
      </c>
      <c r="D65" s="219"/>
      <c r="E65" s="229">
        <v>27000</v>
      </c>
      <c r="F65" s="215"/>
      <c r="G65" s="178" t="s">
        <v>8029</v>
      </c>
      <c r="H65" s="178" t="s">
        <v>769</v>
      </c>
      <c r="I65" s="216" t="s">
        <v>3335</v>
      </c>
      <c r="J65" s="178" t="s">
        <v>9829</v>
      </c>
    </row>
    <row r="66" spans="1:11" s="225" customFormat="1" x14ac:dyDescent="0.25">
      <c r="A66" s="220" t="s">
        <v>9830</v>
      </c>
      <c r="B66" s="212" t="s">
        <v>9831</v>
      </c>
      <c r="C66" s="221" t="s">
        <v>3121</v>
      </c>
      <c r="D66" s="222"/>
      <c r="E66" s="223">
        <v>3631</v>
      </c>
      <c r="F66" s="224"/>
      <c r="G66" s="225" t="s">
        <v>8035</v>
      </c>
      <c r="H66" s="220" t="s">
        <v>769</v>
      </c>
      <c r="I66" s="226" t="s">
        <v>3335</v>
      </c>
      <c r="J66" s="225" t="s">
        <v>9832</v>
      </c>
      <c r="K66" s="228"/>
    </row>
    <row r="67" spans="1:11" s="178" customFormat="1" x14ac:dyDescent="0.25">
      <c r="A67" s="178" t="s">
        <v>9833</v>
      </c>
      <c r="B67" s="212" t="s">
        <v>9834</v>
      </c>
      <c r="C67" s="201" t="s">
        <v>9835</v>
      </c>
      <c r="D67" s="219"/>
      <c r="E67" s="214">
        <v>2000</v>
      </c>
      <c r="F67" s="215"/>
      <c r="G67" s="178" t="s">
        <v>8029</v>
      </c>
      <c r="H67" s="178" t="s">
        <v>769</v>
      </c>
      <c r="I67" s="216" t="s">
        <v>3335</v>
      </c>
      <c r="J67" s="178" t="s">
        <v>9836</v>
      </c>
    </row>
    <row r="68" spans="1:11" s="225" customFormat="1" x14ac:dyDescent="0.25">
      <c r="A68" s="220" t="s">
        <v>9837</v>
      </c>
      <c r="B68" s="212" t="s">
        <v>9838</v>
      </c>
      <c r="C68" s="221" t="s">
        <v>9839</v>
      </c>
      <c r="D68" s="222"/>
      <c r="E68" s="223">
        <v>100</v>
      </c>
      <c r="F68" s="224"/>
      <c r="G68" s="225" t="s">
        <v>8029</v>
      </c>
      <c r="H68" s="220" t="s">
        <v>1254</v>
      </c>
      <c r="I68" s="226" t="s">
        <v>3335</v>
      </c>
      <c r="J68" s="225" t="s">
        <v>9840</v>
      </c>
      <c r="K68" s="228" t="s">
        <v>9841</v>
      </c>
    </row>
    <row r="69" spans="1:11" s="178" customFormat="1" x14ac:dyDescent="0.25">
      <c r="A69" s="178" t="s">
        <v>9842</v>
      </c>
      <c r="B69" s="212" t="s">
        <v>9843</v>
      </c>
      <c r="C69" s="201" t="s">
        <v>1393</v>
      </c>
      <c r="D69" s="219"/>
      <c r="E69" s="229">
        <v>7140</v>
      </c>
      <c r="F69" s="215"/>
      <c r="G69" s="178" t="s">
        <v>8029</v>
      </c>
      <c r="H69" s="178" t="s">
        <v>769</v>
      </c>
      <c r="I69" s="216" t="s">
        <v>3335</v>
      </c>
      <c r="J69" s="178" t="s">
        <v>9844</v>
      </c>
    </row>
    <row r="70" spans="1:11" s="225" customFormat="1" x14ac:dyDescent="0.25">
      <c r="A70" s="220" t="s">
        <v>9845</v>
      </c>
      <c r="B70" s="212" t="s">
        <v>9846</v>
      </c>
      <c r="C70" s="221" t="s">
        <v>744</v>
      </c>
      <c r="D70" s="222"/>
      <c r="E70" s="223">
        <v>7782</v>
      </c>
      <c r="F70" s="224"/>
      <c r="G70" s="225" t="s">
        <v>8029</v>
      </c>
      <c r="H70" s="220" t="s">
        <v>769</v>
      </c>
      <c r="I70" s="226" t="s">
        <v>3335</v>
      </c>
      <c r="J70" s="225" t="s">
        <v>9847</v>
      </c>
      <c r="K70" s="228"/>
    </row>
    <row r="71" spans="1:11" s="178" customFormat="1" x14ac:dyDescent="0.25">
      <c r="A71" s="178" t="s">
        <v>9848</v>
      </c>
      <c r="B71" s="212" t="s">
        <v>9849</v>
      </c>
      <c r="C71" s="201" t="s">
        <v>9850</v>
      </c>
      <c r="D71" s="219"/>
      <c r="E71" s="214">
        <v>1200</v>
      </c>
      <c r="F71" s="215"/>
      <c r="G71" s="178" t="s">
        <v>8035</v>
      </c>
      <c r="H71" s="178" t="s">
        <v>769</v>
      </c>
      <c r="I71" s="216" t="s">
        <v>3335</v>
      </c>
      <c r="J71" s="178" t="s">
        <v>9851</v>
      </c>
    </row>
    <row r="72" spans="1:11" s="225" customFormat="1" x14ac:dyDescent="0.25">
      <c r="A72" s="220" t="s">
        <v>9852</v>
      </c>
      <c r="B72" s="212" t="s">
        <v>9853</v>
      </c>
      <c r="C72" s="221" t="s">
        <v>9854</v>
      </c>
      <c r="D72" s="222"/>
      <c r="E72" s="223">
        <v>1200</v>
      </c>
      <c r="F72" s="224"/>
      <c r="G72" s="225" t="s">
        <v>8029</v>
      </c>
      <c r="H72" s="220" t="s">
        <v>769</v>
      </c>
      <c r="I72" s="226" t="s">
        <v>3335</v>
      </c>
      <c r="J72" s="225" t="s">
        <v>9855</v>
      </c>
      <c r="K72" s="2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zoomScale="70" zoomScaleNormal="70" workbookViewId="0">
      <selection sqref="A1:M2"/>
    </sheetView>
  </sheetViews>
  <sheetFormatPr defaultRowHeight="15" x14ac:dyDescent="0.25"/>
  <cols>
    <col min="1" max="1" width="8.5703125" customWidth="1"/>
    <col min="2" max="2" width="14.5703125" customWidth="1"/>
    <col min="3" max="3" width="5.7109375" customWidth="1"/>
    <col min="4" max="4" width="44.42578125" customWidth="1"/>
    <col min="5" max="5" width="26" customWidth="1"/>
    <col min="6" max="6" width="20.7109375" customWidth="1"/>
    <col min="7" max="7" width="19.7109375" customWidth="1"/>
    <col min="8" max="8" width="20.28515625" customWidth="1"/>
    <col min="9" max="9" width="37.42578125" customWidth="1"/>
    <col min="10" max="10" width="54" customWidth="1"/>
    <col min="11" max="11" width="30.140625" customWidth="1"/>
    <col min="12" max="12" width="44.5703125" customWidth="1"/>
    <col min="13" max="13" width="36.140625" customWidth="1"/>
  </cols>
  <sheetData>
    <row r="1" spans="1:13" ht="15.75" x14ac:dyDescent="0.25">
      <c r="A1" s="46" t="s">
        <v>0</v>
      </c>
      <c r="B1" s="46" t="s">
        <v>1</v>
      </c>
      <c r="C1" s="46" t="s">
        <v>2</v>
      </c>
      <c r="D1" s="46" t="s">
        <v>11</v>
      </c>
      <c r="E1" s="46" t="s">
        <v>3</v>
      </c>
      <c r="F1" s="46" t="s">
        <v>4</v>
      </c>
      <c r="G1" s="46" t="s">
        <v>5</v>
      </c>
      <c r="H1" s="46" t="s">
        <v>6</v>
      </c>
      <c r="I1" s="46" t="s">
        <v>142</v>
      </c>
      <c r="J1" s="46" t="s">
        <v>138</v>
      </c>
      <c r="K1" s="46" t="s">
        <v>7</v>
      </c>
      <c r="L1" s="47" t="s">
        <v>8</v>
      </c>
      <c r="M1" s="46" t="s">
        <v>9</v>
      </c>
    </row>
    <row r="2" spans="1:13" ht="15.75" x14ac:dyDescent="0.25">
      <c r="A2" s="48"/>
      <c r="B2" s="48"/>
      <c r="C2" s="48"/>
      <c r="D2" s="48"/>
      <c r="E2" s="48"/>
      <c r="F2" s="48"/>
      <c r="G2" s="48"/>
      <c r="H2" s="48"/>
      <c r="I2" s="48"/>
      <c r="J2" s="48" t="s">
        <v>144</v>
      </c>
      <c r="K2" s="48"/>
      <c r="L2" s="49"/>
      <c r="M2" s="48"/>
    </row>
    <row r="3" spans="1:13" ht="225" x14ac:dyDescent="0.25">
      <c r="A3" s="32">
        <v>2014</v>
      </c>
      <c r="B3" s="21" t="s">
        <v>298</v>
      </c>
      <c r="C3" s="5" t="s">
        <v>10</v>
      </c>
      <c r="D3" s="38" t="s">
        <v>334</v>
      </c>
      <c r="E3" s="1" t="s">
        <v>299</v>
      </c>
      <c r="F3" s="39" t="s">
        <v>300</v>
      </c>
      <c r="G3" s="41" t="s">
        <v>335</v>
      </c>
      <c r="H3" s="42">
        <v>132298</v>
      </c>
      <c r="I3" s="43"/>
      <c r="J3" s="37">
        <v>99223.5</v>
      </c>
      <c r="K3" s="3" t="s">
        <v>336</v>
      </c>
      <c r="L3" s="2" t="s">
        <v>301</v>
      </c>
      <c r="M3" s="2"/>
    </row>
    <row r="4" spans="1:13" x14ac:dyDescent="0.25">
      <c r="A4" s="32">
        <v>2014</v>
      </c>
      <c r="B4" s="2" t="s">
        <v>302</v>
      </c>
      <c r="C4" s="2" t="s">
        <v>10</v>
      </c>
      <c r="D4" s="2" t="s">
        <v>303</v>
      </c>
      <c r="E4" s="10" t="s">
        <v>73</v>
      </c>
      <c r="F4" s="40"/>
      <c r="G4" s="3" t="s">
        <v>304</v>
      </c>
      <c r="H4" s="42"/>
      <c r="I4" s="43"/>
      <c r="J4" s="44">
        <v>6081.09</v>
      </c>
      <c r="K4" s="3" t="s">
        <v>304</v>
      </c>
      <c r="L4" s="11">
        <v>41974</v>
      </c>
      <c r="M4" s="2"/>
    </row>
    <row r="5" spans="1:13" x14ac:dyDescent="0.25">
      <c r="A5" s="32">
        <v>2014</v>
      </c>
      <c r="B5" s="2" t="s">
        <v>305</v>
      </c>
      <c r="C5" s="2" t="s">
        <v>10</v>
      </c>
      <c r="D5" s="2" t="s">
        <v>306</v>
      </c>
      <c r="E5" s="10" t="s">
        <v>73</v>
      </c>
      <c r="F5" s="3"/>
      <c r="G5" s="3" t="s">
        <v>223</v>
      </c>
      <c r="H5" s="42"/>
      <c r="I5" s="43"/>
      <c r="J5" s="44">
        <v>1700</v>
      </c>
      <c r="K5" s="3" t="s">
        <v>223</v>
      </c>
      <c r="L5" s="2"/>
      <c r="M5" s="2"/>
    </row>
    <row r="6" spans="1:13" x14ac:dyDescent="0.25">
      <c r="A6" s="32">
        <v>2014</v>
      </c>
      <c r="B6" s="2" t="s">
        <v>307</v>
      </c>
      <c r="C6" s="2" t="s">
        <v>10</v>
      </c>
      <c r="D6" s="2" t="s">
        <v>308</v>
      </c>
      <c r="E6" s="10" t="s">
        <v>73</v>
      </c>
      <c r="F6" s="40"/>
      <c r="G6" s="3" t="s">
        <v>309</v>
      </c>
      <c r="H6" s="42"/>
      <c r="I6" s="43"/>
      <c r="J6" s="44">
        <v>18223.400000000001</v>
      </c>
      <c r="K6" s="3" t="s">
        <v>309</v>
      </c>
      <c r="L6" s="11">
        <v>41974</v>
      </c>
      <c r="M6" s="2"/>
    </row>
    <row r="7" spans="1:13" ht="30" x14ac:dyDescent="0.25">
      <c r="A7" s="32">
        <v>2014</v>
      </c>
      <c r="B7" s="2" t="s">
        <v>310</v>
      </c>
      <c r="C7" s="2" t="s">
        <v>10</v>
      </c>
      <c r="D7" s="2" t="s">
        <v>311</v>
      </c>
      <c r="E7" s="10" t="s">
        <v>73</v>
      </c>
      <c r="F7" s="40"/>
      <c r="G7" s="3" t="s">
        <v>312</v>
      </c>
      <c r="H7" s="42"/>
      <c r="I7" s="43"/>
      <c r="J7" s="44">
        <v>780</v>
      </c>
      <c r="K7" s="3" t="s">
        <v>312</v>
      </c>
      <c r="L7" s="11">
        <v>41974</v>
      </c>
      <c r="M7" s="2"/>
    </row>
    <row r="8" spans="1:13" ht="30" x14ac:dyDescent="0.25">
      <c r="A8" s="32">
        <v>2014</v>
      </c>
      <c r="B8" s="2" t="s">
        <v>313</v>
      </c>
      <c r="C8" s="2" t="s">
        <v>10</v>
      </c>
      <c r="D8" s="2" t="s">
        <v>314</v>
      </c>
      <c r="E8" s="10" t="s">
        <v>73</v>
      </c>
      <c r="F8" s="40"/>
      <c r="G8" s="3" t="s">
        <v>322</v>
      </c>
      <c r="H8" s="42"/>
      <c r="I8" s="43"/>
      <c r="J8" s="44">
        <v>25000</v>
      </c>
      <c r="K8" s="3" t="s">
        <v>322</v>
      </c>
      <c r="L8" s="11">
        <v>41974</v>
      </c>
      <c r="M8" s="2"/>
    </row>
    <row r="9" spans="1:13" x14ac:dyDescent="0.25">
      <c r="A9" s="32">
        <v>2014</v>
      </c>
      <c r="B9" s="2" t="s">
        <v>315</v>
      </c>
      <c r="C9" s="2" t="s">
        <v>10</v>
      </c>
      <c r="D9" s="2" t="s">
        <v>316</v>
      </c>
      <c r="E9" s="10" t="s">
        <v>73</v>
      </c>
      <c r="F9" s="40"/>
      <c r="G9" s="3" t="s">
        <v>317</v>
      </c>
      <c r="H9" s="42"/>
      <c r="I9" s="43"/>
      <c r="J9" s="44">
        <v>10980</v>
      </c>
      <c r="K9" s="3" t="s">
        <v>317</v>
      </c>
      <c r="L9" s="10"/>
      <c r="M9" s="43"/>
    </row>
    <row r="10" spans="1:13" ht="45" x14ac:dyDescent="0.25">
      <c r="A10" s="32">
        <v>2014</v>
      </c>
      <c r="B10" s="2" t="s">
        <v>318</v>
      </c>
      <c r="C10" s="2" t="s">
        <v>10</v>
      </c>
      <c r="D10" s="12" t="s">
        <v>319</v>
      </c>
      <c r="E10" s="2" t="s">
        <v>73</v>
      </c>
      <c r="F10" s="39"/>
      <c r="G10" s="3" t="s">
        <v>23</v>
      </c>
      <c r="H10" s="43"/>
      <c r="I10" s="43"/>
      <c r="J10" s="44">
        <v>35000</v>
      </c>
      <c r="K10" s="3" t="s">
        <v>23</v>
      </c>
      <c r="L10" s="11">
        <v>41760</v>
      </c>
      <c r="M10" s="44">
        <v>35000</v>
      </c>
    </row>
    <row r="11" spans="1:13" ht="60" x14ac:dyDescent="0.25">
      <c r="A11" s="32">
        <v>2014</v>
      </c>
      <c r="B11" s="2" t="s">
        <v>318</v>
      </c>
      <c r="C11" s="2" t="s">
        <v>10</v>
      </c>
      <c r="D11" s="12" t="s">
        <v>320</v>
      </c>
      <c r="E11" s="2" t="s">
        <v>73</v>
      </c>
      <c r="F11" s="39"/>
      <c r="G11" s="3" t="s">
        <v>321</v>
      </c>
      <c r="H11" s="43"/>
      <c r="I11" s="43"/>
      <c r="J11" s="44">
        <v>6674.4</v>
      </c>
      <c r="K11" s="3" t="s">
        <v>321</v>
      </c>
      <c r="L11" s="11">
        <v>41760</v>
      </c>
      <c r="M11" s="44">
        <v>9553.7000000000007</v>
      </c>
    </row>
    <row r="12" spans="1:13" x14ac:dyDescent="0.25">
      <c r="A12" s="32">
        <v>2014</v>
      </c>
      <c r="B12" s="2" t="s">
        <v>323</v>
      </c>
      <c r="C12" s="2" t="s">
        <v>10</v>
      </c>
      <c r="D12" s="2" t="s">
        <v>324</v>
      </c>
      <c r="E12" s="10" t="s">
        <v>73</v>
      </c>
      <c r="F12" s="40"/>
      <c r="G12" s="3" t="s">
        <v>325</v>
      </c>
      <c r="H12" s="42"/>
      <c r="I12" s="43"/>
      <c r="J12" s="44">
        <v>3500</v>
      </c>
      <c r="K12" s="3" t="s">
        <v>325</v>
      </c>
      <c r="L12" s="45">
        <v>41883</v>
      </c>
      <c r="M12" s="43"/>
    </row>
    <row r="13" spans="1:13" x14ac:dyDescent="0.25">
      <c r="A13" s="32">
        <v>2014</v>
      </c>
      <c r="B13" s="2" t="s">
        <v>326</v>
      </c>
      <c r="C13" s="2" t="s">
        <v>10</v>
      </c>
      <c r="D13" s="12" t="s">
        <v>327</v>
      </c>
      <c r="E13" s="10" t="s">
        <v>73</v>
      </c>
      <c r="F13" s="39"/>
      <c r="G13" s="2" t="s">
        <v>328</v>
      </c>
      <c r="H13" s="43"/>
      <c r="I13" s="43"/>
      <c r="J13" s="44">
        <v>1100</v>
      </c>
      <c r="K13" s="2" t="s">
        <v>328</v>
      </c>
      <c r="L13" s="45">
        <v>41883</v>
      </c>
      <c r="M13" s="2"/>
    </row>
    <row r="14" spans="1:13" ht="30" x14ac:dyDescent="0.25">
      <c r="A14" s="32">
        <v>2014</v>
      </c>
      <c r="B14" s="2" t="s">
        <v>329</v>
      </c>
      <c r="C14" s="2" t="s">
        <v>10</v>
      </c>
      <c r="D14" s="12" t="s">
        <v>330</v>
      </c>
      <c r="E14" s="10" t="s">
        <v>73</v>
      </c>
      <c r="F14" s="39"/>
      <c r="G14" s="2" t="s">
        <v>331</v>
      </c>
      <c r="H14" s="43"/>
      <c r="I14" s="43"/>
      <c r="J14" s="44">
        <v>2500</v>
      </c>
      <c r="K14" s="2" t="s">
        <v>331</v>
      </c>
      <c r="L14" s="45">
        <v>41883</v>
      </c>
      <c r="M14" s="43"/>
    </row>
    <row r="15" spans="1:13" ht="30" x14ac:dyDescent="0.25">
      <c r="A15" s="32">
        <v>2014</v>
      </c>
      <c r="B15" s="2" t="s">
        <v>333</v>
      </c>
      <c r="C15" s="2" t="s">
        <v>10</v>
      </c>
      <c r="D15" s="12" t="s">
        <v>332</v>
      </c>
      <c r="E15" s="10" t="s">
        <v>73</v>
      </c>
      <c r="F15" s="39"/>
      <c r="G15" s="3" t="s">
        <v>317</v>
      </c>
      <c r="H15" s="43"/>
      <c r="I15" s="43"/>
      <c r="J15" s="44">
        <v>3235</v>
      </c>
      <c r="K15" s="3" t="s">
        <v>317</v>
      </c>
      <c r="L15" s="2"/>
      <c r="M15" s="2"/>
    </row>
    <row r="16" spans="1:13" x14ac:dyDescent="0.25">
      <c r="B16" s="21"/>
    </row>
  </sheetData>
  <autoFilter ref="A1:M2" xr:uid="{FCC2F814-0A58-4E91-A8AC-7EF1050F083F}"/>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82"/>
  <sheetViews>
    <sheetView topLeftCell="F1" zoomScale="90" zoomScaleNormal="90" workbookViewId="0">
      <pane ySplit="1" topLeftCell="A2" activePane="bottomLeft" state="frozen"/>
      <selection pane="bottomLeft" activeCell="J287" sqref="J287"/>
    </sheetView>
  </sheetViews>
  <sheetFormatPr defaultRowHeight="15" x14ac:dyDescent="0.25"/>
  <cols>
    <col min="1" max="1" width="8.7109375" style="57" customWidth="1"/>
    <col min="2" max="2" width="15.28515625" style="57" customWidth="1"/>
    <col min="3" max="3" width="14.85546875" style="57" customWidth="1"/>
    <col min="4" max="4" width="131" style="57" customWidth="1"/>
    <col min="5" max="5" width="75.7109375" style="57" bestFit="1" customWidth="1"/>
    <col min="6" max="6" width="63.5703125" style="57" customWidth="1"/>
    <col min="7" max="7" width="45.42578125" style="57" customWidth="1"/>
    <col min="8" max="8" width="15.85546875" style="81" customWidth="1"/>
    <col min="9" max="9" width="35" style="81" bestFit="1" customWidth="1"/>
    <col min="10" max="10" width="62" style="110" bestFit="1" customWidth="1"/>
    <col min="11" max="11" width="42.28515625" style="88" customWidth="1"/>
    <col min="12" max="12" width="45" style="57" customWidth="1"/>
    <col min="13" max="13" width="35.42578125" style="57" customWidth="1"/>
    <col min="14" max="16384" width="9.140625" style="79"/>
  </cols>
  <sheetData>
    <row r="1" spans="1:13" ht="60.75" customHeight="1" x14ac:dyDescent="0.25">
      <c r="A1" s="91" t="s">
        <v>2699</v>
      </c>
      <c r="B1" s="92" t="s">
        <v>1</v>
      </c>
      <c r="C1" s="92" t="s">
        <v>2</v>
      </c>
      <c r="D1" s="92" t="s">
        <v>11</v>
      </c>
      <c r="E1" s="92" t="s">
        <v>3</v>
      </c>
      <c r="F1" s="92" t="s">
        <v>4</v>
      </c>
      <c r="G1" s="92" t="s">
        <v>5</v>
      </c>
      <c r="H1" s="93" t="s">
        <v>6</v>
      </c>
      <c r="I1" s="93" t="s">
        <v>142</v>
      </c>
      <c r="J1" s="93" t="s">
        <v>1196</v>
      </c>
      <c r="K1" s="92" t="s">
        <v>7</v>
      </c>
      <c r="L1" s="94" t="s">
        <v>8</v>
      </c>
      <c r="M1" s="94" t="s">
        <v>9</v>
      </c>
    </row>
    <row r="2" spans="1:13" x14ac:dyDescent="0.25">
      <c r="A2" s="95">
        <v>42012</v>
      </c>
      <c r="B2" s="77" t="s">
        <v>153</v>
      </c>
      <c r="C2" s="96" t="s">
        <v>10</v>
      </c>
      <c r="D2" s="85" t="s">
        <v>947</v>
      </c>
      <c r="E2" s="97" t="s">
        <v>150</v>
      </c>
      <c r="F2" s="86" t="s">
        <v>139</v>
      </c>
      <c r="G2" s="87" t="s">
        <v>139</v>
      </c>
      <c r="H2" s="82"/>
      <c r="I2" s="80"/>
      <c r="J2" s="83">
        <v>3900</v>
      </c>
      <c r="K2" s="87" t="s">
        <v>139</v>
      </c>
      <c r="L2" s="78"/>
      <c r="M2" s="98"/>
    </row>
    <row r="3" spans="1:13" x14ac:dyDescent="0.25">
      <c r="A3" s="99">
        <v>42012</v>
      </c>
      <c r="B3" s="77" t="s">
        <v>154</v>
      </c>
      <c r="C3" s="100" t="s">
        <v>10</v>
      </c>
      <c r="D3" s="84" t="s">
        <v>948</v>
      </c>
      <c r="E3" s="101" t="s">
        <v>150</v>
      </c>
      <c r="F3" s="102" t="s">
        <v>155</v>
      </c>
      <c r="G3" s="103" t="s">
        <v>155</v>
      </c>
      <c r="H3" s="104"/>
      <c r="I3" s="105"/>
      <c r="J3" s="106">
        <v>6980</v>
      </c>
      <c r="K3" s="103" t="s">
        <v>155</v>
      </c>
      <c r="L3" s="107"/>
      <c r="M3" s="108"/>
    </row>
    <row r="4" spans="1:13" x14ac:dyDescent="0.25">
      <c r="A4" s="95">
        <v>42012</v>
      </c>
      <c r="B4" s="77" t="s">
        <v>156</v>
      </c>
      <c r="C4" s="96" t="s">
        <v>10</v>
      </c>
      <c r="D4" s="85" t="s">
        <v>949</v>
      </c>
      <c r="E4" s="97" t="s">
        <v>150</v>
      </c>
      <c r="F4" s="86" t="s">
        <v>157</v>
      </c>
      <c r="G4" s="87" t="s">
        <v>157</v>
      </c>
      <c r="H4" s="82"/>
      <c r="I4" s="80"/>
      <c r="J4" s="83">
        <v>920</v>
      </c>
      <c r="K4" s="87" t="s">
        <v>157</v>
      </c>
      <c r="L4" s="78"/>
      <c r="M4" s="98"/>
    </row>
    <row r="5" spans="1:13" x14ac:dyDescent="0.25">
      <c r="A5" s="99">
        <v>42012</v>
      </c>
      <c r="B5" s="77" t="s">
        <v>158</v>
      </c>
      <c r="C5" s="100" t="s">
        <v>10</v>
      </c>
      <c r="D5" s="84" t="s">
        <v>950</v>
      </c>
      <c r="E5" s="101" t="s">
        <v>150</v>
      </c>
      <c r="F5" s="102" t="s">
        <v>159</v>
      </c>
      <c r="G5" s="103" t="s">
        <v>159</v>
      </c>
      <c r="H5" s="104"/>
      <c r="I5" s="105"/>
      <c r="J5" s="106">
        <v>1642</v>
      </c>
      <c r="K5" s="103" t="s">
        <v>159</v>
      </c>
      <c r="L5" s="107"/>
      <c r="M5" s="108"/>
    </row>
    <row r="6" spans="1:13" x14ac:dyDescent="0.25">
      <c r="A6" s="95">
        <v>42012</v>
      </c>
      <c r="B6" s="77" t="s">
        <v>160</v>
      </c>
      <c r="C6" s="96" t="s">
        <v>10</v>
      </c>
      <c r="D6" s="85" t="s">
        <v>951</v>
      </c>
      <c r="E6" s="97" t="s">
        <v>150</v>
      </c>
      <c r="F6" s="86" t="s">
        <v>161</v>
      </c>
      <c r="G6" s="87" t="s">
        <v>161</v>
      </c>
      <c r="H6" s="82"/>
      <c r="I6" s="80"/>
      <c r="J6" s="83">
        <v>2975</v>
      </c>
      <c r="K6" s="87" t="s">
        <v>161</v>
      </c>
      <c r="L6" s="78"/>
      <c r="M6" s="98"/>
    </row>
    <row r="7" spans="1:13" x14ac:dyDescent="0.25">
      <c r="A7" s="99">
        <v>42016</v>
      </c>
      <c r="B7" s="77" t="s">
        <v>162</v>
      </c>
      <c r="C7" s="100" t="s">
        <v>10</v>
      </c>
      <c r="D7" s="84" t="s">
        <v>2700</v>
      </c>
      <c r="E7" s="101" t="s">
        <v>150</v>
      </c>
      <c r="F7" s="102" t="s">
        <v>163</v>
      </c>
      <c r="G7" s="103" t="s">
        <v>163</v>
      </c>
      <c r="H7" s="104"/>
      <c r="I7" s="105"/>
      <c r="J7" s="106">
        <v>180</v>
      </c>
      <c r="K7" s="103" t="s">
        <v>163</v>
      </c>
      <c r="L7" s="107"/>
      <c r="M7" s="108"/>
    </row>
    <row r="8" spans="1:13" x14ac:dyDescent="0.25">
      <c r="A8" s="95">
        <v>42016</v>
      </c>
      <c r="B8" s="77" t="s">
        <v>164</v>
      </c>
      <c r="C8" s="96" t="s">
        <v>10</v>
      </c>
      <c r="D8" s="85" t="s">
        <v>952</v>
      </c>
      <c r="E8" s="97" t="s">
        <v>150</v>
      </c>
      <c r="F8" s="86" t="s">
        <v>165</v>
      </c>
      <c r="G8" s="87" t="s">
        <v>165</v>
      </c>
      <c r="H8" s="82"/>
      <c r="I8" s="80"/>
      <c r="J8" s="83">
        <v>2702.5</v>
      </c>
      <c r="K8" s="87" t="s">
        <v>165</v>
      </c>
      <c r="L8" s="78"/>
      <c r="M8" s="98"/>
    </row>
    <row r="9" spans="1:13" x14ac:dyDescent="0.25">
      <c r="A9" s="99">
        <v>42017</v>
      </c>
      <c r="B9" s="77" t="s">
        <v>166</v>
      </c>
      <c r="C9" s="100" t="s">
        <v>10</v>
      </c>
      <c r="D9" s="84" t="s">
        <v>953</v>
      </c>
      <c r="E9" s="101" t="s">
        <v>150</v>
      </c>
      <c r="F9" s="102" t="s">
        <v>167</v>
      </c>
      <c r="G9" s="103" t="s">
        <v>167</v>
      </c>
      <c r="H9" s="109"/>
      <c r="I9" s="105"/>
      <c r="J9" s="106">
        <v>5000</v>
      </c>
      <c r="K9" s="103" t="s">
        <v>167</v>
      </c>
      <c r="L9" s="107"/>
      <c r="M9" s="108"/>
    </row>
    <row r="10" spans="1:13" x14ac:dyDescent="0.25">
      <c r="A10" s="95">
        <v>42018</v>
      </c>
      <c r="B10" s="77" t="s">
        <v>168</v>
      </c>
      <c r="C10" s="96" t="s">
        <v>10</v>
      </c>
      <c r="D10" s="85" t="s">
        <v>954</v>
      </c>
      <c r="E10" s="97" t="s">
        <v>150</v>
      </c>
      <c r="F10" s="86" t="s">
        <v>169</v>
      </c>
      <c r="G10" s="87" t="s">
        <v>169</v>
      </c>
      <c r="H10" s="82"/>
      <c r="I10" s="80"/>
      <c r="J10" s="83">
        <v>24000</v>
      </c>
      <c r="K10" s="87" t="s">
        <v>169</v>
      </c>
      <c r="L10" s="78"/>
      <c r="M10" s="98"/>
    </row>
    <row r="11" spans="1:13" x14ac:dyDescent="0.25">
      <c r="A11" s="99">
        <v>42020</v>
      </c>
      <c r="B11" s="77" t="s">
        <v>170</v>
      </c>
      <c r="C11" s="100" t="s">
        <v>10</v>
      </c>
      <c r="D11" s="84" t="s">
        <v>955</v>
      </c>
      <c r="E11" s="101" t="s">
        <v>150</v>
      </c>
      <c r="F11" s="102" t="s">
        <v>171</v>
      </c>
      <c r="G11" s="103" t="s">
        <v>171</v>
      </c>
      <c r="H11" s="109"/>
      <c r="I11" s="105"/>
      <c r="J11" s="106">
        <v>701.93</v>
      </c>
      <c r="K11" s="103" t="s">
        <v>171</v>
      </c>
      <c r="L11" s="107"/>
      <c r="M11" s="108"/>
    </row>
    <row r="12" spans="1:13" x14ac:dyDescent="0.25">
      <c r="A12" s="95">
        <v>42020</v>
      </c>
      <c r="B12" s="77" t="s">
        <v>172</v>
      </c>
      <c r="C12" s="96" t="s">
        <v>10</v>
      </c>
      <c r="D12" s="85" t="s">
        <v>956</v>
      </c>
      <c r="E12" s="97" t="s">
        <v>150</v>
      </c>
      <c r="F12" s="86" t="s">
        <v>173</v>
      </c>
      <c r="G12" s="87" t="s">
        <v>173</v>
      </c>
      <c r="H12" s="82"/>
      <c r="I12" s="80"/>
      <c r="J12" s="83">
        <v>12880</v>
      </c>
      <c r="K12" s="87" t="s">
        <v>173</v>
      </c>
      <c r="L12" s="78"/>
      <c r="M12" s="98"/>
    </row>
    <row r="13" spans="1:13" x14ac:dyDescent="0.25">
      <c r="A13" s="99">
        <v>42023</v>
      </c>
      <c r="B13" s="77" t="s">
        <v>174</v>
      </c>
      <c r="C13" s="100" t="s">
        <v>10</v>
      </c>
      <c r="D13" s="84" t="s">
        <v>957</v>
      </c>
      <c r="E13" s="101" t="s">
        <v>150</v>
      </c>
      <c r="F13" s="102" t="s">
        <v>175</v>
      </c>
      <c r="G13" s="103" t="s">
        <v>175</v>
      </c>
      <c r="H13" s="109"/>
      <c r="I13" s="105"/>
      <c r="J13" s="106">
        <v>2000</v>
      </c>
      <c r="K13" s="103" t="s">
        <v>175</v>
      </c>
      <c r="L13" s="107"/>
      <c r="M13" s="108"/>
    </row>
    <row r="14" spans="1:13" x14ac:dyDescent="0.25">
      <c r="A14" s="95">
        <v>42023</v>
      </c>
      <c r="B14" s="77" t="s">
        <v>176</v>
      </c>
      <c r="C14" s="96" t="s">
        <v>10</v>
      </c>
      <c r="D14" s="85" t="s">
        <v>958</v>
      </c>
      <c r="E14" s="97" t="s">
        <v>150</v>
      </c>
      <c r="F14" s="86" t="s">
        <v>177</v>
      </c>
      <c r="G14" s="87" t="s">
        <v>177</v>
      </c>
      <c r="H14" s="82"/>
      <c r="I14" s="80"/>
      <c r="J14" s="83">
        <v>600</v>
      </c>
      <c r="K14" s="87" t="s">
        <v>177</v>
      </c>
      <c r="L14" s="78"/>
      <c r="M14" s="98"/>
    </row>
    <row r="15" spans="1:13" x14ac:dyDescent="0.25">
      <c r="A15" s="99">
        <v>42024</v>
      </c>
      <c r="B15" s="77" t="s">
        <v>178</v>
      </c>
      <c r="C15" s="100" t="s">
        <v>10</v>
      </c>
      <c r="D15" s="84" t="s">
        <v>959</v>
      </c>
      <c r="E15" s="101" t="s">
        <v>150</v>
      </c>
      <c r="F15" s="102" t="s">
        <v>179</v>
      </c>
      <c r="G15" s="103" t="s">
        <v>179</v>
      </c>
      <c r="H15" s="109"/>
      <c r="I15" s="105"/>
      <c r="J15" s="106">
        <v>4000</v>
      </c>
      <c r="K15" s="103" t="s">
        <v>179</v>
      </c>
      <c r="L15" s="107"/>
      <c r="M15" s="108"/>
    </row>
    <row r="16" spans="1:13" x14ac:dyDescent="0.25">
      <c r="A16" s="95">
        <v>42024</v>
      </c>
      <c r="B16" s="77" t="s">
        <v>180</v>
      </c>
      <c r="C16" s="96" t="s">
        <v>10</v>
      </c>
      <c r="D16" s="85" t="s">
        <v>960</v>
      </c>
      <c r="E16" s="97" t="s">
        <v>150</v>
      </c>
      <c r="F16" s="86" t="s">
        <v>161</v>
      </c>
      <c r="G16" s="87" t="s">
        <v>161</v>
      </c>
      <c r="H16" s="82"/>
      <c r="I16" s="80"/>
      <c r="J16" s="83">
        <v>257.5</v>
      </c>
      <c r="K16" s="87" t="s">
        <v>161</v>
      </c>
      <c r="L16" s="78"/>
      <c r="M16" s="98"/>
    </row>
    <row r="17" spans="1:13" x14ac:dyDescent="0.25">
      <c r="A17" s="99">
        <v>42025</v>
      </c>
      <c r="B17" s="77" t="s">
        <v>181</v>
      </c>
      <c r="C17" s="100" t="s">
        <v>10</v>
      </c>
      <c r="D17" s="84" t="s">
        <v>961</v>
      </c>
      <c r="E17" s="101" t="s">
        <v>150</v>
      </c>
      <c r="F17" s="102" t="s">
        <v>182</v>
      </c>
      <c r="G17" s="103" t="s">
        <v>182</v>
      </c>
      <c r="H17" s="109"/>
      <c r="I17" s="105"/>
      <c r="J17" s="106">
        <v>850</v>
      </c>
      <c r="K17" s="103" t="s">
        <v>182</v>
      </c>
      <c r="L17" s="107"/>
      <c r="M17" s="108"/>
    </row>
    <row r="18" spans="1:13" x14ac:dyDescent="0.25">
      <c r="A18" s="95">
        <v>42025</v>
      </c>
      <c r="B18" s="77" t="s">
        <v>183</v>
      </c>
      <c r="C18" s="96" t="s">
        <v>10</v>
      </c>
      <c r="D18" s="85" t="s">
        <v>962</v>
      </c>
      <c r="E18" s="97" t="s">
        <v>150</v>
      </c>
      <c r="F18" s="86" t="s">
        <v>184</v>
      </c>
      <c r="G18" s="87" t="s">
        <v>184</v>
      </c>
      <c r="H18" s="82"/>
      <c r="I18" s="80"/>
      <c r="J18" s="83">
        <v>1459.2</v>
      </c>
      <c r="K18" s="87" t="s">
        <v>184</v>
      </c>
      <c r="L18" s="78"/>
      <c r="M18" s="98"/>
    </row>
    <row r="19" spans="1:13" x14ac:dyDescent="0.25">
      <c r="A19" s="99">
        <v>42025</v>
      </c>
      <c r="B19" s="77" t="s">
        <v>185</v>
      </c>
      <c r="C19" s="100" t="s">
        <v>10</v>
      </c>
      <c r="D19" s="84" t="s">
        <v>963</v>
      </c>
      <c r="E19" s="101" t="s">
        <v>150</v>
      </c>
      <c r="F19" s="102" t="s">
        <v>175</v>
      </c>
      <c r="G19" s="103" t="s">
        <v>175</v>
      </c>
      <c r="H19" s="109"/>
      <c r="I19" s="105"/>
      <c r="J19" s="106">
        <v>10000</v>
      </c>
      <c r="K19" s="103" t="s">
        <v>175</v>
      </c>
      <c r="L19" s="107"/>
      <c r="M19" s="108"/>
    </row>
    <row r="20" spans="1:13" x14ac:dyDescent="0.25">
      <c r="A20" s="95">
        <v>42026</v>
      </c>
      <c r="B20" s="77" t="s">
        <v>186</v>
      </c>
      <c r="C20" s="96" t="s">
        <v>10</v>
      </c>
      <c r="D20" s="85" t="s">
        <v>2701</v>
      </c>
      <c r="E20" s="97" t="s">
        <v>150</v>
      </c>
      <c r="F20" s="86" t="s">
        <v>187</v>
      </c>
      <c r="G20" s="87" t="s">
        <v>187</v>
      </c>
      <c r="H20" s="82"/>
      <c r="I20" s="80"/>
      <c r="J20" s="83">
        <v>1010</v>
      </c>
      <c r="K20" s="87" t="s">
        <v>187</v>
      </c>
      <c r="L20" s="78"/>
      <c r="M20" s="98"/>
    </row>
    <row r="21" spans="1:13" x14ac:dyDescent="0.25">
      <c r="A21" s="99">
        <v>42027</v>
      </c>
      <c r="B21" s="77" t="s">
        <v>188</v>
      </c>
      <c r="C21" s="100" t="s">
        <v>10</v>
      </c>
      <c r="D21" s="84" t="s">
        <v>964</v>
      </c>
      <c r="E21" s="101" t="s">
        <v>150</v>
      </c>
      <c r="F21" s="102" t="s">
        <v>189</v>
      </c>
      <c r="G21" s="103" t="s">
        <v>189</v>
      </c>
      <c r="H21" s="109"/>
      <c r="I21" s="105"/>
      <c r="J21" s="106">
        <v>1926.04</v>
      </c>
      <c r="K21" s="103" t="s">
        <v>189</v>
      </c>
      <c r="L21" s="107"/>
      <c r="M21" s="108"/>
    </row>
    <row r="22" spans="1:13" x14ac:dyDescent="0.25">
      <c r="A22" s="95">
        <v>42027</v>
      </c>
      <c r="B22" s="77" t="s">
        <v>190</v>
      </c>
      <c r="C22" s="96" t="s">
        <v>10</v>
      </c>
      <c r="D22" s="85" t="s">
        <v>965</v>
      </c>
      <c r="E22" s="97" t="s">
        <v>150</v>
      </c>
      <c r="F22" s="86" t="s">
        <v>191</v>
      </c>
      <c r="G22" s="87" t="s">
        <v>191</v>
      </c>
      <c r="H22" s="82"/>
      <c r="I22" s="80"/>
      <c r="J22" s="83">
        <v>280</v>
      </c>
      <c r="K22" s="87" t="s">
        <v>191</v>
      </c>
      <c r="L22" s="78"/>
      <c r="M22" s="98"/>
    </row>
    <row r="23" spans="1:13" x14ac:dyDescent="0.25">
      <c r="A23" s="99">
        <v>42027</v>
      </c>
      <c r="B23" s="77" t="s">
        <v>192</v>
      </c>
      <c r="C23" s="100" t="s">
        <v>10</v>
      </c>
      <c r="D23" s="84" t="s">
        <v>966</v>
      </c>
      <c r="E23" s="101" t="s">
        <v>150</v>
      </c>
      <c r="F23" s="102" t="s">
        <v>193</v>
      </c>
      <c r="G23" s="103" t="s">
        <v>193</v>
      </c>
      <c r="H23" s="109"/>
      <c r="I23" s="105"/>
      <c r="J23" s="106">
        <v>190.91</v>
      </c>
      <c r="K23" s="103" t="s">
        <v>193</v>
      </c>
      <c r="L23" s="107"/>
      <c r="M23" s="108"/>
    </row>
    <row r="24" spans="1:13" x14ac:dyDescent="0.25">
      <c r="A24" s="95">
        <v>42027</v>
      </c>
      <c r="B24" s="77" t="s">
        <v>194</v>
      </c>
      <c r="C24" s="96" t="s">
        <v>10</v>
      </c>
      <c r="D24" s="85" t="s">
        <v>967</v>
      </c>
      <c r="E24" s="97" t="s">
        <v>150</v>
      </c>
      <c r="F24" s="86" t="s">
        <v>195</v>
      </c>
      <c r="G24" s="87" t="s">
        <v>195</v>
      </c>
      <c r="H24" s="82"/>
      <c r="I24" s="80"/>
      <c r="J24" s="83">
        <v>1000</v>
      </c>
      <c r="K24" s="87" t="s">
        <v>195</v>
      </c>
      <c r="L24" s="78"/>
      <c r="M24" s="98"/>
    </row>
    <row r="25" spans="1:13" x14ac:dyDescent="0.25">
      <c r="A25" s="99">
        <v>42030</v>
      </c>
      <c r="B25" s="77" t="s">
        <v>196</v>
      </c>
      <c r="C25" s="100" t="s">
        <v>10</v>
      </c>
      <c r="D25" s="84" t="s">
        <v>2702</v>
      </c>
      <c r="E25" s="101" t="s">
        <v>150</v>
      </c>
      <c r="F25" s="102" t="s">
        <v>197</v>
      </c>
      <c r="G25" s="103" t="s">
        <v>197</v>
      </c>
      <c r="H25" s="109"/>
      <c r="I25" s="105"/>
      <c r="J25" s="106">
        <v>2015</v>
      </c>
      <c r="K25" s="103" t="s">
        <v>197</v>
      </c>
      <c r="L25" s="107"/>
      <c r="M25" s="108"/>
    </row>
    <row r="26" spans="1:13" x14ac:dyDescent="0.25">
      <c r="A26" s="95">
        <v>42032</v>
      </c>
      <c r="B26" s="77" t="s">
        <v>198</v>
      </c>
      <c r="C26" s="96" t="s">
        <v>10</v>
      </c>
      <c r="D26" s="85" t="s">
        <v>968</v>
      </c>
      <c r="E26" s="97" t="s">
        <v>150</v>
      </c>
      <c r="F26" s="86" t="s">
        <v>199</v>
      </c>
      <c r="G26" s="87" t="s">
        <v>199</v>
      </c>
      <c r="H26" s="82"/>
      <c r="I26" s="80"/>
      <c r="J26" s="83">
        <v>500</v>
      </c>
      <c r="K26" s="87" t="s">
        <v>199</v>
      </c>
      <c r="L26" s="78"/>
      <c r="M26" s="98"/>
    </row>
    <row r="27" spans="1:13" x14ac:dyDescent="0.25">
      <c r="A27" s="99">
        <v>42032</v>
      </c>
      <c r="B27" s="77" t="s">
        <v>200</v>
      </c>
      <c r="C27" s="100" t="s">
        <v>10</v>
      </c>
      <c r="D27" s="84" t="s">
        <v>969</v>
      </c>
      <c r="E27" s="101" t="s">
        <v>150</v>
      </c>
      <c r="F27" s="102" t="s">
        <v>201</v>
      </c>
      <c r="G27" s="103" t="s">
        <v>201</v>
      </c>
      <c r="H27" s="109"/>
      <c r="I27" s="105"/>
      <c r="J27" s="106">
        <v>1320</v>
      </c>
      <c r="K27" s="103" t="s">
        <v>201</v>
      </c>
      <c r="L27" s="107"/>
      <c r="M27" s="108"/>
    </row>
    <row r="28" spans="1:13" x14ac:dyDescent="0.25">
      <c r="A28" s="95">
        <v>42033</v>
      </c>
      <c r="B28" s="77" t="s">
        <v>202</v>
      </c>
      <c r="C28" s="96" t="s">
        <v>10</v>
      </c>
      <c r="D28" s="85" t="s">
        <v>970</v>
      </c>
      <c r="E28" s="97" t="s">
        <v>150</v>
      </c>
      <c r="F28" s="86" t="s">
        <v>203</v>
      </c>
      <c r="G28" s="87" t="s">
        <v>203</v>
      </c>
      <c r="H28" s="82"/>
      <c r="I28" s="80"/>
      <c r="J28" s="83">
        <v>3500</v>
      </c>
      <c r="K28" s="87" t="s">
        <v>203</v>
      </c>
      <c r="L28" s="78"/>
      <c r="M28" s="98"/>
    </row>
    <row r="29" spans="1:13" x14ac:dyDescent="0.25">
      <c r="A29" s="99">
        <v>42033</v>
      </c>
      <c r="B29" s="77" t="s">
        <v>204</v>
      </c>
      <c r="C29" s="100" t="s">
        <v>10</v>
      </c>
      <c r="D29" s="84" t="s">
        <v>971</v>
      </c>
      <c r="E29" s="101" t="s">
        <v>152</v>
      </c>
      <c r="F29" s="102" t="s">
        <v>205</v>
      </c>
      <c r="G29" s="103" t="s">
        <v>205</v>
      </c>
      <c r="H29" s="109"/>
      <c r="I29" s="105"/>
      <c r="J29" s="106">
        <v>1538.3</v>
      </c>
      <c r="K29" s="103" t="s">
        <v>205</v>
      </c>
      <c r="L29" s="107"/>
      <c r="M29" s="108"/>
    </row>
    <row r="30" spans="1:13" x14ac:dyDescent="0.25">
      <c r="A30" s="95">
        <v>42037</v>
      </c>
      <c r="B30" s="77" t="s">
        <v>206</v>
      </c>
      <c r="C30" s="96" t="s">
        <v>10</v>
      </c>
      <c r="D30" s="85" t="s">
        <v>972</v>
      </c>
      <c r="E30" s="97" t="s">
        <v>150</v>
      </c>
      <c r="F30" s="86" t="s">
        <v>207</v>
      </c>
      <c r="G30" s="87" t="s">
        <v>207</v>
      </c>
      <c r="H30" s="82"/>
      <c r="I30" s="80"/>
      <c r="J30" s="83">
        <v>1234.5</v>
      </c>
      <c r="K30" s="87" t="s">
        <v>207</v>
      </c>
      <c r="L30" s="78"/>
      <c r="M30" s="98"/>
    </row>
    <row r="31" spans="1:13" x14ac:dyDescent="0.25">
      <c r="A31" s="99">
        <v>42039</v>
      </c>
      <c r="B31" s="77" t="s">
        <v>208</v>
      </c>
      <c r="C31" s="100" t="s">
        <v>10</v>
      </c>
      <c r="D31" s="84" t="s">
        <v>973</v>
      </c>
      <c r="E31" s="101" t="s">
        <v>150</v>
      </c>
      <c r="F31" s="102" t="s">
        <v>209</v>
      </c>
      <c r="G31" s="103" t="s">
        <v>209</v>
      </c>
      <c r="H31" s="109"/>
      <c r="I31" s="105"/>
      <c r="J31" s="106">
        <v>179</v>
      </c>
      <c r="K31" s="103" t="s">
        <v>209</v>
      </c>
      <c r="L31" s="107"/>
      <c r="M31" s="108"/>
    </row>
    <row r="32" spans="1:13" x14ac:dyDescent="0.25">
      <c r="A32" s="95">
        <v>42039</v>
      </c>
      <c r="B32" s="77" t="s">
        <v>210</v>
      </c>
      <c r="C32" s="96" t="s">
        <v>10</v>
      </c>
      <c r="D32" s="85" t="s">
        <v>974</v>
      </c>
      <c r="E32" s="97" t="s">
        <v>150</v>
      </c>
      <c r="F32" s="86" t="s">
        <v>211</v>
      </c>
      <c r="G32" s="87" t="s">
        <v>211</v>
      </c>
      <c r="H32" s="82"/>
      <c r="I32" s="80"/>
      <c r="J32" s="83">
        <v>1002.24</v>
      </c>
      <c r="K32" s="87" t="s">
        <v>211</v>
      </c>
      <c r="L32" s="78"/>
      <c r="M32" s="98"/>
    </row>
    <row r="33" spans="1:13" x14ac:dyDescent="0.25">
      <c r="A33" s="99">
        <v>42041</v>
      </c>
      <c r="B33" s="77" t="s">
        <v>212</v>
      </c>
      <c r="C33" s="100" t="s">
        <v>10</v>
      </c>
      <c r="D33" s="84" t="s">
        <v>975</v>
      </c>
      <c r="E33" s="101" t="s">
        <v>150</v>
      </c>
      <c r="F33" s="102" t="s">
        <v>155</v>
      </c>
      <c r="G33" s="103" t="s">
        <v>155</v>
      </c>
      <c r="H33" s="109"/>
      <c r="I33" s="105"/>
      <c r="J33" s="106">
        <v>27500</v>
      </c>
      <c r="K33" s="103" t="s">
        <v>155</v>
      </c>
      <c r="L33" s="107"/>
      <c r="M33" s="108"/>
    </row>
    <row r="34" spans="1:13" x14ac:dyDescent="0.25">
      <c r="A34" s="95">
        <v>42041</v>
      </c>
      <c r="B34" s="77" t="s">
        <v>213</v>
      </c>
      <c r="C34" s="96" t="s">
        <v>10</v>
      </c>
      <c r="D34" s="85" t="s">
        <v>976</v>
      </c>
      <c r="E34" s="97" t="s">
        <v>150</v>
      </c>
      <c r="F34" s="86" t="s">
        <v>214</v>
      </c>
      <c r="G34" s="87" t="s">
        <v>214</v>
      </c>
      <c r="H34" s="82"/>
      <c r="I34" s="80"/>
      <c r="J34" s="83">
        <v>10000</v>
      </c>
      <c r="K34" s="87" t="s">
        <v>214</v>
      </c>
      <c r="L34" s="78"/>
      <c r="M34" s="98"/>
    </row>
    <row r="35" spans="1:13" x14ac:dyDescent="0.25">
      <c r="A35" s="99">
        <v>42041</v>
      </c>
      <c r="B35" s="77" t="s">
        <v>215</v>
      </c>
      <c r="C35" s="100" t="s">
        <v>10</v>
      </c>
      <c r="D35" s="84" t="s">
        <v>977</v>
      </c>
      <c r="E35" s="101" t="s">
        <v>150</v>
      </c>
      <c r="F35" s="102" t="s">
        <v>189</v>
      </c>
      <c r="G35" s="103" t="s">
        <v>189</v>
      </c>
      <c r="H35" s="109"/>
      <c r="I35" s="105"/>
      <c r="J35" s="106">
        <v>18000</v>
      </c>
      <c r="K35" s="103" t="s">
        <v>189</v>
      </c>
      <c r="L35" s="107"/>
      <c r="M35" s="108"/>
    </row>
    <row r="36" spans="1:13" x14ac:dyDescent="0.25">
      <c r="A36" s="95">
        <v>42041</v>
      </c>
      <c r="B36" s="77" t="s">
        <v>216</v>
      </c>
      <c r="C36" s="96" t="s">
        <v>10</v>
      </c>
      <c r="D36" s="85" t="s">
        <v>978</v>
      </c>
      <c r="E36" s="97" t="s">
        <v>150</v>
      </c>
      <c r="F36" s="86" t="s">
        <v>217</v>
      </c>
      <c r="G36" s="87" t="s">
        <v>217</v>
      </c>
      <c r="H36" s="82"/>
      <c r="I36" s="80"/>
      <c r="J36" s="83">
        <v>6000</v>
      </c>
      <c r="K36" s="87" t="s">
        <v>217</v>
      </c>
      <c r="L36" s="78"/>
      <c r="M36" s="98"/>
    </row>
    <row r="37" spans="1:13" x14ac:dyDescent="0.25">
      <c r="A37" s="99">
        <v>42042</v>
      </c>
      <c r="B37" s="77" t="s">
        <v>218</v>
      </c>
      <c r="C37" s="100" t="s">
        <v>10</v>
      </c>
      <c r="D37" s="84" t="s">
        <v>979</v>
      </c>
      <c r="E37" s="101" t="s">
        <v>150</v>
      </c>
      <c r="F37" s="102" t="s">
        <v>219</v>
      </c>
      <c r="G37" s="103" t="s">
        <v>219</v>
      </c>
      <c r="H37" s="109"/>
      <c r="I37" s="105"/>
      <c r="J37" s="106">
        <v>30000</v>
      </c>
      <c r="K37" s="103" t="s">
        <v>219</v>
      </c>
      <c r="L37" s="107"/>
      <c r="M37" s="108"/>
    </row>
    <row r="38" spans="1:13" x14ac:dyDescent="0.25">
      <c r="A38" s="95">
        <v>42044</v>
      </c>
      <c r="B38" s="77" t="s">
        <v>220</v>
      </c>
      <c r="C38" s="96" t="s">
        <v>10</v>
      </c>
      <c r="D38" s="85" t="s">
        <v>980</v>
      </c>
      <c r="E38" s="97" t="s">
        <v>150</v>
      </c>
      <c r="F38" s="86" t="s">
        <v>221</v>
      </c>
      <c r="G38" s="87" t="s">
        <v>221</v>
      </c>
      <c r="H38" s="82"/>
      <c r="I38" s="80"/>
      <c r="J38" s="83">
        <v>2000</v>
      </c>
      <c r="K38" s="87" t="s">
        <v>221</v>
      </c>
      <c r="L38" s="78"/>
      <c r="M38" s="98"/>
    </row>
    <row r="39" spans="1:13" x14ac:dyDescent="0.25">
      <c r="A39" s="99">
        <v>42044</v>
      </c>
      <c r="B39" s="77" t="s">
        <v>222</v>
      </c>
      <c r="C39" s="100" t="s">
        <v>10</v>
      </c>
      <c r="D39" s="84" t="s">
        <v>981</v>
      </c>
      <c r="E39" s="101" t="s">
        <v>150</v>
      </c>
      <c r="F39" s="102" t="s">
        <v>223</v>
      </c>
      <c r="G39" s="103" t="s">
        <v>223</v>
      </c>
      <c r="H39" s="109"/>
      <c r="I39" s="105"/>
      <c r="J39" s="106">
        <v>1800</v>
      </c>
      <c r="K39" s="103" t="s">
        <v>223</v>
      </c>
      <c r="L39" s="107"/>
      <c r="M39" s="108"/>
    </row>
    <row r="40" spans="1:13" x14ac:dyDescent="0.25">
      <c r="A40" s="95">
        <v>42044</v>
      </c>
      <c r="B40" s="77" t="s">
        <v>224</v>
      </c>
      <c r="C40" s="96" t="s">
        <v>10</v>
      </c>
      <c r="D40" s="85" t="s">
        <v>982</v>
      </c>
      <c r="E40" s="97" t="s">
        <v>150</v>
      </c>
      <c r="F40" s="86" t="s">
        <v>225</v>
      </c>
      <c r="G40" s="87" t="s">
        <v>225</v>
      </c>
      <c r="H40" s="82"/>
      <c r="I40" s="80"/>
      <c r="J40" s="83">
        <v>600</v>
      </c>
      <c r="K40" s="87" t="s">
        <v>225</v>
      </c>
      <c r="L40" s="78"/>
      <c r="M40" s="98"/>
    </row>
    <row r="41" spans="1:13" x14ac:dyDescent="0.25">
      <c r="A41" s="99">
        <v>42045</v>
      </c>
      <c r="B41" s="77" t="s">
        <v>226</v>
      </c>
      <c r="C41" s="100" t="s">
        <v>10</v>
      </c>
      <c r="D41" s="84" t="s">
        <v>983</v>
      </c>
      <c r="E41" s="101" t="s">
        <v>150</v>
      </c>
      <c r="F41" s="102" t="s">
        <v>227</v>
      </c>
      <c r="G41" s="103" t="s">
        <v>227</v>
      </c>
      <c r="H41" s="109"/>
      <c r="I41" s="105"/>
      <c r="J41" s="106">
        <v>4000</v>
      </c>
      <c r="K41" s="103" t="s">
        <v>227</v>
      </c>
      <c r="L41" s="107"/>
      <c r="M41" s="108"/>
    </row>
    <row r="42" spans="1:13" x14ac:dyDescent="0.25">
      <c r="A42" s="95">
        <v>42045</v>
      </c>
      <c r="B42" s="77" t="s">
        <v>228</v>
      </c>
      <c r="C42" s="96" t="s">
        <v>10</v>
      </c>
      <c r="D42" s="85" t="s">
        <v>984</v>
      </c>
      <c r="E42" s="97" t="s">
        <v>150</v>
      </c>
      <c r="F42" s="86" t="s">
        <v>229</v>
      </c>
      <c r="G42" s="87" t="s">
        <v>229</v>
      </c>
      <c r="H42" s="82"/>
      <c r="I42" s="80"/>
      <c r="J42" s="83">
        <v>900</v>
      </c>
      <c r="K42" s="87" t="s">
        <v>229</v>
      </c>
      <c r="L42" s="78"/>
      <c r="M42" s="98"/>
    </row>
    <row r="43" spans="1:13" x14ac:dyDescent="0.25">
      <c r="A43" s="99">
        <v>42045</v>
      </c>
      <c r="B43" s="77" t="s">
        <v>230</v>
      </c>
      <c r="C43" s="100" t="s">
        <v>10</v>
      </c>
      <c r="D43" s="84" t="s">
        <v>985</v>
      </c>
      <c r="E43" s="101" t="s">
        <v>150</v>
      </c>
      <c r="F43" s="102" t="s">
        <v>231</v>
      </c>
      <c r="G43" s="103" t="s">
        <v>231</v>
      </c>
      <c r="H43" s="109"/>
      <c r="I43" s="105"/>
      <c r="J43" s="106">
        <v>270</v>
      </c>
      <c r="K43" s="103" t="s">
        <v>231</v>
      </c>
      <c r="L43" s="107"/>
      <c r="M43" s="108"/>
    </row>
    <row r="44" spans="1:13" x14ac:dyDescent="0.25">
      <c r="A44" s="95">
        <v>42047</v>
      </c>
      <c r="B44" s="77" t="s">
        <v>232</v>
      </c>
      <c r="C44" s="96" t="s">
        <v>10</v>
      </c>
      <c r="D44" s="85" t="s">
        <v>986</v>
      </c>
      <c r="E44" s="97" t="s">
        <v>150</v>
      </c>
      <c r="F44" s="86" t="s">
        <v>233</v>
      </c>
      <c r="G44" s="87" t="s">
        <v>233</v>
      </c>
      <c r="H44" s="82"/>
      <c r="I44" s="80"/>
      <c r="J44" s="83">
        <v>1976</v>
      </c>
      <c r="K44" s="87" t="s">
        <v>233</v>
      </c>
      <c r="L44" s="78"/>
      <c r="M44" s="98"/>
    </row>
    <row r="45" spans="1:13" x14ac:dyDescent="0.25">
      <c r="A45" s="99">
        <v>42047</v>
      </c>
      <c r="B45" s="77" t="s">
        <v>234</v>
      </c>
      <c r="C45" s="100" t="s">
        <v>10</v>
      </c>
      <c r="D45" s="84" t="s">
        <v>987</v>
      </c>
      <c r="E45" s="101" t="s">
        <v>152</v>
      </c>
      <c r="F45" s="102" t="s">
        <v>235</v>
      </c>
      <c r="G45" s="103" t="s">
        <v>235</v>
      </c>
      <c r="H45" s="109"/>
      <c r="I45" s="105"/>
      <c r="J45" s="106">
        <v>1531</v>
      </c>
      <c r="K45" s="103" t="s">
        <v>235</v>
      </c>
      <c r="L45" s="107"/>
      <c r="M45" s="108"/>
    </row>
    <row r="46" spans="1:13" x14ac:dyDescent="0.25">
      <c r="A46" s="95">
        <v>42052</v>
      </c>
      <c r="B46" s="77" t="s">
        <v>236</v>
      </c>
      <c r="C46" s="96" t="s">
        <v>10</v>
      </c>
      <c r="D46" s="85" t="s">
        <v>988</v>
      </c>
      <c r="E46" s="97" t="s">
        <v>150</v>
      </c>
      <c r="F46" s="86" t="s">
        <v>237</v>
      </c>
      <c r="G46" s="87" t="s">
        <v>237</v>
      </c>
      <c r="H46" s="82"/>
      <c r="I46" s="80"/>
      <c r="J46" s="83">
        <v>4940</v>
      </c>
      <c r="K46" s="87" t="s">
        <v>237</v>
      </c>
      <c r="L46" s="78"/>
      <c r="M46" s="98"/>
    </row>
    <row r="47" spans="1:13" x14ac:dyDescent="0.25">
      <c r="A47" s="99">
        <v>42052</v>
      </c>
      <c r="B47" s="77" t="s">
        <v>238</v>
      </c>
      <c r="C47" s="100" t="s">
        <v>10</v>
      </c>
      <c r="D47" s="84" t="s">
        <v>989</v>
      </c>
      <c r="E47" s="101" t="s">
        <v>150</v>
      </c>
      <c r="F47" s="102" t="s">
        <v>175</v>
      </c>
      <c r="G47" s="103" t="s">
        <v>175</v>
      </c>
      <c r="H47" s="109"/>
      <c r="I47" s="105"/>
      <c r="J47" s="106">
        <v>10000</v>
      </c>
      <c r="K47" s="103" t="s">
        <v>175</v>
      </c>
      <c r="L47" s="107"/>
      <c r="M47" s="108"/>
    </row>
    <row r="48" spans="1:13" x14ac:dyDescent="0.25">
      <c r="A48" s="95">
        <v>42053</v>
      </c>
      <c r="B48" s="77" t="s">
        <v>239</v>
      </c>
      <c r="C48" s="96" t="s">
        <v>10</v>
      </c>
      <c r="D48" s="85" t="s">
        <v>990</v>
      </c>
      <c r="E48" s="97" t="s">
        <v>150</v>
      </c>
      <c r="F48" s="86" t="s">
        <v>240</v>
      </c>
      <c r="G48" s="87" t="s">
        <v>240</v>
      </c>
      <c r="H48" s="82"/>
      <c r="I48" s="80"/>
      <c r="J48" s="83">
        <v>1000</v>
      </c>
      <c r="K48" s="87" t="s">
        <v>240</v>
      </c>
      <c r="L48" s="78"/>
      <c r="M48" s="98"/>
    </row>
    <row r="49" spans="1:13" x14ac:dyDescent="0.25">
      <c r="A49" s="99">
        <v>42053</v>
      </c>
      <c r="B49" s="77" t="s">
        <v>241</v>
      </c>
      <c r="C49" s="100" t="s">
        <v>10</v>
      </c>
      <c r="D49" s="84" t="s">
        <v>991</v>
      </c>
      <c r="E49" s="101" t="s">
        <v>150</v>
      </c>
      <c r="F49" s="102" t="s">
        <v>184</v>
      </c>
      <c r="G49" s="103" t="s">
        <v>184</v>
      </c>
      <c r="H49" s="109"/>
      <c r="I49" s="105"/>
      <c r="J49" s="106">
        <v>1950</v>
      </c>
      <c r="K49" s="103" t="s">
        <v>184</v>
      </c>
      <c r="L49" s="107"/>
      <c r="M49" s="108"/>
    </row>
    <row r="50" spans="1:13" x14ac:dyDescent="0.25">
      <c r="A50" s="95">
        <v>42053</v>
      </c>
      <c r="B50" s="77" t="s">
        <v>242</v>
      </c>
      <c r="C50" s="96" t="s">
        <v>10</v>
      </c>
      <c r="D50" s="85" t="s">
        <v>992</v>
      </c>
      <c r="E50" s="97" t="s">
        <v>150</v>
      </c>
      <c r="F50" s="86" t="s">
        <v>243</v>
      </c>
      <c r="G50" s="87" t="s">
        <v>243</v>
      </c>
      <c r="H50" s="82"/>
      <c r="I50" s="80"/>
      <c r="J50" s="83">
        <v>1478</v>
      </c>
      <c r="K50" s="87" t="s">
        <v>243</v>
      </c>
      <c r="L50" s="78"/>
      <c r="M50" s="98"/>
    </row>
    <row r="51" spans="1:13" x14ac:dyDescent="0.25">
      <c r="A51" s="99">
        <v>42055</v>
      </c>
      <c r="B51" s="77" t="s">
        <v>244</v>
      </c>
      <c r="C51" s="100" t="s">
        <v>10</v>
      </c>
      <c r="D51" s="84" t="s">
        <v>993</v>
      </c>
      <c r="E51" s="101" t="s">
        <v>150</v>
      </c>
      <c r="F51" s="102" t="s">
        <v>231</v>
      </c>
      <c r="G51" s="103" t="s">
        <v>231</v>
      </c>
      <c r="H51" s="109"/>
      <c r="I51" s="105"/>
      <c r="J51" s="106">
        <v>140</v>
      </c>
      <c r="K51" s="103" t="s">
        <v>231</v>
      </c>
      <c r="L51" s="107"/>
      <c r="M51" s="108"/>
    </row>
    <row r="52" spans="1:13" x14ac:dyDescent="0.25">
      <c r="A52" s="95">
        <v>42060</v>
      </c>
      <c r="B52" s="77" t="s">
        <v>245</v>
      </c>
      <c r="C52" s="96" t="s">
        <v>10</v>
      </c>
      <c r="D52" s="85" t="s">
        <v>994</v>
      </c>
      <c r="E52" s="97" t="s">
        <v>150</v>
      </c>
      <c r="F52" s="86" t="s">
        <v>161</v>
      </c>
      <c r="G52" s="87" t="s">
        <v>161</v>
      </c>
      <c r="H52" s="82"/>
      <c r="I52" s="80"/>
      <c r="J52" s="83">
        <v>2000</v>
      </c>
      <c r="K52" s="87" t="s">
        <v>161</v>
      </c>
      <c r="L52" s="78"/>
      <c r="M52" s="98"/>
    </row>
    <row r="53" spans="1:13" x14ac:dyDescent="0.25">
      <c r="A53" s="99">
        <v>42060</v>
      </c>
      <c r="B53" s="77" t="s">
        <v>246</v>
      </c>
      <c r="C53" s="100" t="s">
        <v>10</v>
      </c>
      <c r="D53" s="84" t="s">
        <v>995</v>
      </c>
      <c r="E53" s="101" t="s">
        <v>150</v>
      </c>
      <c r="F53" s="102" t="s">
        <v>247</v>
      </c>
      <c r="G53" s="103" t="s">
        <v>247</v>
      </c>
      <c r="H53" s="109"/>
      <c r="I53" s="105"/>
      <c r="J53" s="106">
        <v>5620</v>
      </c>
      <c r="K53" s="103" t="s">
        <v>247</v>
      </c>
      <c r="L53" s="107"/>
      <c r="M53" s="108"/>
    </row>
    <row r="54" spans="1:13" x14ac:dyDescent="0.25">
      <c r="A54" s="95">
        <v>42060</v>
      </c>
      <c r="B54" s="77" t="s">
        <v>248</v>
      </c>
      <c r="C54" s="96" t="s">
        <v>10</v>
      </c>
      <c r="D54" s="85" t="s">
        <v>996</v>
      </c>
      <c r="E54" s="97" t="s">
        <v>150</v>
      </c>
      <c r="F54" s="86" t="s">
        <v>249</v>
      </c>
      <c r="G54" s="87" t="s">
        <v>249</v>
      </c>
      <c r="H54" s="82"/>
      <c r="I54" s="80"/>
      <c r="J54" s="83">
        <v>1500</v>
      </c>
      <c r="K54" s="87" t="s">
        <v>249</v>
      </c>
      <c r="L54" s="78"/>
      <c r="M54" s="98"/>
    </row>
    <row r="55" spans="1:13" x14ac:dyDescent="0.25">
      <c r="A55" s="99">
        <v>42061</v>
      </c>
      <c r="B55" s="77" t="s">
        <v>250</v>
      </c>
      <c r="C55" s="100" t="s">
        <v>10</v>
      </c>
      <c r="D55" s="84" t="s">
        <v>997</v>
      </c>
      <c r="E55" s="101" t="s">
        <v>150</v>
      </c>
      <c r="F55" s="102" t="s">
        <v>251</v>
      </c>
      <c r="G55" s="103" t="s">
        <v>251</v>
      </c>
      <c r="H55" s="109"/>
      <c r="I55" s="105"/>
      <c r="J55" s="106">
        <v>333</v>
      </c>
      <c r="K55" s="103" t="s">
        <v>251</v>
      </c>
      <c r="L55" s="107"/>
      <c r="M55" s="108"/>
    </row>
    <row r="56" spans="1:13" x14ac:dyDescent="0.25">
      <c r="A56" s="95">
        <v>42067</v>
      </c>
      <c r="B56" s="77" t="s">
        <v>252</v>
      </c>
      <c r="C56" s="96" t="s">
        <v>10</v>
      </c>
      <c r="D56" s="85" t="s">
        <v>998</v>
      </c>
      <c r="E56" s="97" t="s">
        <v>150</v>
      </c>
      <c r="F56" s="86" t="s">
        <v>253</v>
      </c>
      <c r="G56" s="87" t="s">
        <v>253</v>
      </c>
      <c r="H56" s="82"/>
      <c r="I56" s="80"/>
      <c r="J56" s="83">
        <v>2756</v>
      </c>
      <c r="K56" s="87" t="s">
        <v>253</v>
      </c>
      <c r="L56" s="78"/>
      <c r="M56" s="98"/>
    </row>
    <row r="57" spans="1:13" x14ac:dyDescent="0.25">
      <c r="A57" s="99">
        <v>42067</v>
      </c>
      <c r="B57" s="77" t="s">
        <v>254</v>
      </c>
      <c r="C57" s="100" t="s">
        <v>10</v>
      </c>
      <c r="D57" s="84" t="s">
        <v>999</v>
      </c>
      <c r="E57" s="101" t="s">
        <v>150</v>
      </c>
      <c r="F57" s="102" t="s">
        <v>255</v>
      </c>
      <c r="G57" s="103" t="s">
        <v>255</v>
      </c>
      <c r="H57" s="109"/>
      <c r="I57" s="105"/>
      <c r="J57" s="106">
        <v>25000</v>
      </c>
      <c r="K57" s="103" t="s">
        <v>255</v>
      </c>
      <c r="L57" s="107"/>
      <c r="M57" s="108"/>
    </row>
    <row r="58" spans="1:13" x14ac:dyDescent="0.25">
      <c r="A58" s="95">
        <v>42067</v>
      </c>
      <c r="B58" s="77" t="s">
        <v>256</v>
      </c>
      <c r="C58" s="96" t="s">
        <v>10</v>
      </c>
      <c r="D58" s="85" t="s">
        <v>2703</v>
      </c>
      <c r="E58" s="97" t="s">
        <v>150</v>
      </c>
      <c r="F58" s="86" t="s">
        <v>257</v>
      </c>
      <c r="G58" s="87" t="s">
        <v>257</v>
      </c>
      <c r="H58" s="82"/>
      <c r="I58" s="80"/>
      <c r="J58" s="83">
        <v>5000</v>
      </c>
      <c r="K58" s="87" t="s">
        <v>257</v>
      </c>
      <c r="L58" s="78"/>
      <c r="M58" s="98"/>
    </row>
    <row r="59" spans="1:13" x14ac:dyDescent="0.25">
      <c r="A59" s="99">
        <v>42068</v>
      </c>
      <c r="B59" s="77" t="s">
        <v>258</v>
      </c>
      <c r="C59" s="100" t="s">
        <v>10</v>
      </c>
      <c r="D59" s="84" t="s">
        <v>1000</v>
      </c>
      <c r="E59" s="101" t="s">
        <v>150</v>
      </c>
      <c r="F59" s="102" t="s">
        <v>259</v>
      </c>
      <c r="G59" s="103" t="s">
        <v>259</v>
      </c>
      <c r="H59" s="109"/>
      <c r="I59" s="105"/>
      <c r="J59" s="106">
        <v>5000</v>
      </c>
      <c r="K59" s="103" t="s">
        <v>259</v>
      </c>
      <c r="L59" s="107"/>
      <c r="M59" s="108"/>
    </row>
    <row r="60" spans="1:13" x14ac:dyDescent="0.25">
      <c r="A60" s="95">
        <v>42068</v>
      </c>
      <c r="B60" s="77" t="s">
        <v>260</v>
      </c>
      <c r="C60" s="96" t="s">
        <v>10</v>
      </c>
      <c r="D60" s="85" t="s">
        <v>1001</v>
      </c>
      <c r="E60" s="97" t="s">
        <v>150</v>
      </c>
      <c r="F60" s="86" t="s">
        <v>261</v>
      </c>
      <c r="G60" s="87" t="s">
        <v>261</v>
      </c>
      <c r="H60" s="82"/>
      <c r="I60" s="80"/>
      <c r="J60" s="83">
        <v>180</v>
      </c>
      <c r="K60" s="87" t="s">
        <v>261</v>
      </c>
      <c r="L60" s="78"/>
      <c r="M60" s="98"/>
    </row>
    <row r="61" spans="1:13" x14ac:dyDescent="0.25">
      <c r="A61" s="99">
        <v>42072</v>
      </c>
      <c r="B61" s="77" t="s">
        <v>262</v>
      </c>
      <c r="C61" s="100" t="s">
        <v>10</v>
      </c>
      <c r="D61" s="84" t="s">
        <v>1002</v>
      </c>
      <c r="E61" s="101" t="s">
        <v>150</v>
      </c>
      <c r="F61" s="102" t="s">
        <v>263</v>
      </c>
      <c r="G61" s="103" t="s">
        <v>263</v>
      </c>
      <c r="H61" s="109"/>
      <c r="I61" s="105"/>
      <c r="J61" s="106">
        <v>100</v>
      </c>
      <c r="K61" s="103" t="s">
        <v>263</v>
      </c>
      <c r="L61" s="107"/>
      <c r="M61" s="108"/>
    </row>
    <row r="62" spans="1:13" x14ac:dyDescent="0.25">
      <c r="A62" s="95">
        <v>42069</v>
      </c>
      <c r="B62" s="77" t="s">
        <v>264</v>
      </c>
      <c r="C62" s="96" t="s">
        <v>10</v>
      </c>
      <c r="D62" s="85" t="s">
        <v>1003</v>
      </c>
      <c r="E62" s="97" t="s">
        <v>150</v>
      </c>
      <c r="F62" s="86" t="s">
        <v>265</v>
      </c>
      <c r="G62" s="87" t="s">
        <v>265</v>
      </c>
      <c r="H62" s="82"/>
      <c r="I62" s="80"/>
      <c r="J62" s="83">
        <v>6000</v>
      </c>
      <c r="K62" s="87" t="s">
        <v>265</v>
      </c>
      <c r="L62" s="78"/>
      <c r="M62" s="98"/>
    </row>
    <row r="63" spans="1:13" x14ac:dyDescent="0.25">
      <c r="A63" s="99">
        <v>42075</v>
      </c>
      <c r="B63" s="77" t="s">
        <v>266</v>
      </c>
      <c r="C63" s="100" t="s">
        <v>10</v>
      </c>
      <c r="D63" s="84" t="s">
        <v>1004</v>
      </c>
      <c r="E63" s="101" t="s">
        <v>150</v>
      </c>
      <c r="F63" s="102" t="s">
        <v>267</v>
      </c>
      <c r="G63" s="103" t="s">
        <v>267</v>
      </c>
      <c r="H63" s="109"/>
      <c r="I63" s="105"/>
      <c r="J63" s="106">
        <v>3000</v>
      </c>
      <c r="K63" s="103" t="s">
        <v>267</v>
      </c>
      <c r="L63" s="107"/>
      <c r="M63" s="108"/>
    </row>
    <row r="64" spans="1:13" x14ac:dyDescent="0.25">
      <c r="A64" s="95">
        <v>42075</v>
      </c>
      <c r="B64" s="77" t="s">
        <v>268</v>
      </c>
      <c r="C64" s="96" t="s">
        <v>10</v>
      </c>
      <c r="D64" s="85" t="s">
        <v>1005</v>
      </c>
      <c r="E64" s="97" t="s">
        <v>150</v>
      </c>
      <c r="F64" s="86" t="s">
        <v>161</v>
      </c>
      <c r="G64" s="87" t="s">
        <v>161</v>
      </c>
      <c r="H64" s="82"/>
      <c r="I64" s="80"/>
      <c r="J64" s="83">
        <v>100</v>
      </c>
      <c r="K64" s="87" t="s">
        <v>161</v>
      </c>
      <c r="L64" s="78"/>
      <c r="M64" s="98"/>
    </row>
    <row r="65" spans="1:13" x14ac:dyDescent="0.25">
      <c r="A65" s="99">
        <v>42810</v>
      </c>
      <c r="B65" s="77" t="s">
        <v>2706</v>
      </c>
      <c r="C65" s="100" t="s">
        <v>10</v>
      </c>
      <c r="D65" s="84" t="s">
        <v>2705</v>
      </c>
      <c r="E65" s="101" t="s">
        <v>2721</v>
      </c>
      <c r="F65" s="102" t="s">
        <v>2720</v>
      </c>
      <c r="G65" s="103" t="s">
        <v>2719</v>
      </c>
      <c r="H65" s="104">
        <v>106310.21</v>
      </c>
      <c r="I65" s="105">
        <v>5315</v>
      </c>
      <c r="J65" s="106">
        <v>78876.990000000005</v>
      </c>
      <c r="K65" s="103" t="s">
        <v>744</v>
      </c>
      <c r="L65" s="107"/>
      <c r="M65" s="108"/>
    </row>
    <row r="66" spans="1:13" x14ac:dyDescent="0.25">
      <c r="A66" s="95">
        <v>42079</v>
      </c>
      <c r="B66" s="77" t="s">
        <v>269</v>
      </c>
      <c r="C66" s="96" t="s">
        <v>10</v>
      </c>
      <c r="D66" s="85" t="s">
        <v>2704</v>
      </c>
      <c r="E66" s="97" t="s">
        <v>150</v>
      </c>
      <c r="F66" s="86" t="s">
        <v>270</v>
      </c>
      <c r="G66" s="87" t="s">
        <v>270</v>
      </c>
      <c r="H66" s="82"/>
      <c r="I66" s="80"/>
      <c r="J66" s="83">
        <v>2838</v>
      </c>
      <c r="K66" s="87" t="s">
        <v>270</v>
      </c>
      <c r="L66" s="78"/>
      <c r="M66" s="98"/>
    </row>
    <row r="67" spans="1:13" x14ac:dyDescent="0.25">
      <c r="A67" s="99">
        <v>42082</v>
      </c>
      <c r="B67" s="77" t="s">
        <v>271</v>
      </c>
      <c r="C67" s="100" t="s">
        <v>10</v>
      </c>
      <c r="D67" s="84" t="s">
        <v>1006</v>
      </c>
      <c r="E67" s="101" t="s">
        <v>150</v>
      </c>
      <c r="F67" s="102" t="s">
        <v>272</v>
      </c>
      <c r="G67" s="103" t="s">
        <v>272</v>
      </c>
      <c r="H67" s="104"/>
      <c r="I67" s="105"/>
      <c r="J67" s="106">
        <v>15000</v>
      </c>
      <c r="K67" s="103" t="s">
        <v>272</v>
      </c>
      <c r="L67" s="107"/>
      <c r="M67" s="108"/>
    </row>
    <row r="68" spans="1:13" x14ac:dyDescent="0.25">
      <c r="A68" s="95">
        <v>42082</v>
      </c>
      <c r="B68" s="77" t="s">
        <v>273</v>
      </c>
      <c r="C68" s="96" t="s">
        <v>10</v>
      </c>
      <c r="D68" s="85" t="s">
        <v>1007</v>
      </c>
      <c r="E68" s="97" t="s">
        <v>150</v>
      </c>
      <c r="F68" s="86" t="s">
        <v>274</v>
      </c>
      <c r="G68" s="87" t="s">
        <v>274</v>
      </c>
      <c r="H68" s="82"/>
      <c r="I68" s="80"/>
      <c r="J68" s="83">
        <v>250</v>
      </c>
      <c r="K68" s="87" t="s">
        <v>274</v>
      </c>
      <c r="L68" s="78"/>
      <c r="M68" s="98"/>
    </row>
    <row r="69" spans="1:13" x14ac:dyDescent="0.25">
      <c r="A69" s="99">
        <v>42082</v>
      </c>
      <c r="B69" s="77" t="s">
        <v>275</v>
      </c>
      <c r="C69" s="100" t="s">
        <v>10</v>
      </c>
      <c r="D69" s="84" t="s">
        <v>1008</v>
      </c>
      <c r="E69" s="101" t="s">
        <v>150</v>
      </c>
      <c r="F69" s="102" t="s">
        <v>223</v>
      </c>
      <c r="G69" s="103" t="s">
        <v>223</v>
      </c>
      <c r="H69" s="104"/>
      <c r="I69" s="105"/>
      <c r="J69" s="106">
        <v>2200</v>
      </c>
      <c r="K69" s="103" t="s">
        <v>223</v>
      </c>
      <c r="L69" s="107"/>
      <c r="M69" s="108"/>
    </row>
    <row r="70" spans="1:13" x14ac:dyDescent="0.25">
      <c r="A70" s="95">
        <v>42082</v>
      </c>
      <c r="B70" s="77" t="s">
        <v>276</v>
      </c>
      <c r="C70" s="96" t="s">
        <v>10</v>
      </c>
      <c r="D70" s="85" t="s">
        <v>1009</v>
      </c>
      <c r="E70" s="97" t="s">
        <v>150</v>
      </c>
      <c r="F70" s="86" t="s">
        <v>277</v>
      </c>
      <c r="G70" s="87" t="s">
        <v>277</v>
      </c>
      <c r="H70" s="82"/>
      <c r="I70" s="80"/>
      <c r="J70" s="83">
        <v>204</v>
      </c>
      <c r="K70" s="87" t="s">
        <v>277</v>
      </c>
      <c r="L70" s="78"/>
      <c r="M70" s="98"/>
    </row>
    <row r="71" spans="1:13" x14ac:dyDescent="0.25">
      <c r="A71" s="99">
        <v>42083</v>
      </c>
      <c r="B71" s="77" t="s">
        <v>278</v>
      </c>
      <c r="C71" s="100" t="s">
        <v>10</v>
      </c>
      <c r="D71" s="84" t="s">
        <v>1010</v>
      </c>
      <c r="E71" s="101" t="s">
        <v>150</v>
      </c>
      <c r="F71" s="102" t="s">
        <v>279</v>
      </c>
      <c r="G71" s="103" t="s">
        <v>279</v>
      </c>
      <c r="H71" s="109"/>
      <c r="I71" s="105"/>
      <c r="J71" s="106">
        <v>30000</v>
      </c>
      <c r="K71" s="103" t="s">
        <v>279</v>
      </c>
      <c r="L71" s="107"/>
      <c r="M71" s="108"/>
    </row>
    <row r="72" spans="1:13" x14ac:dyDescent="0.25">
      <c r="A72" s="95">
        <v>42086</v>
      </c>
      <c r="B72" s="77" t="s">
        <v>280</v>
      </c>
      <c r="C72" s="96" t="s">
        <v>10</v>
      </c>
      <c r="D72" s="85" t="s">
        <v>1011</v>
      </c>
      <c r="E72" s="97" t="s">
        <v>150</v>
      </c>
      <c r="F72" s="86" t="s">
        <v>281</v>
      </c>
      <c r="G72" s="87" t="s">
        <v>281</v>
      </c>
      <c r="H72" s="82"/>
      <c r="I72" s="80"/>
      <c r="J72" s="83">
        <v>21763</v>
      </c>
      <c r="K72" s="87" t="s">
        <v>281</v>
      </c>
      <c r="L72" s="78"/>
      <c r="M72" s="98"/>
    </row>
    <row r="73" spans="1:13" x14ac:dyDescent="0.25">
      <c r="A73" s="99">
        <v>42086</v>
      </c>
      <c r="B73" s="77" t="s">
        <v>282</v>
      </c>
      <c r="C73" s="100" t="s">
        <v>10</v>
      </c>
      <c r="D73" s="84" t="s">
        <v>1012</v>
      </c>
      <c r="E73" s="101" t="s">
        <v>150</v>
      </c>
      <c r="F73" s="102" t="s">
        <v>283</v>
      </c>
      <c r="G73" s="103" t="s">
        <v>283</v>
      </c>
      <c r="H73" s="109"/>
      <c r="I73" s="105"/>
      <c r="J73" s="106">
        <v>2400</v>
      </c>
      <c r="K73" s="103" t="s">
        <v>283</v>
      </c>
      <c r="L73" s="107"/>
      <c r="M73" s="108"/>
    </row>
    <row r="74" spans="1:13" x14ac:dyDescent="0.25">
      <c r="A74" s="95">
        <v>42090</v>
      </c>
      <c r="B74" s="77" t="s">
        <v>284</v>
      </c>
      <c r="C74" s="96" t="s">
        <v>10</v>
      </c>
      <c r="D74" s="85" t="s">
        <v>1013</v>
      </c>
      <c r="E74" s="97" t="s">
        <v>150</v>
      </c>
      <c r="F74" s="86" t="s">
        <v>231</v>
      </c>
      <c r="G74" s="87" t="s">
        <v>231</v>
      </c>
      <c r="H74" s="82"/>
      <c r="I74" s="80"/>
      <c r="J74" s="83">
        <v>165</v>
      </c>
      <c r="K74" s="87" t="s">
        <v>231</v>
      </c>
      <c r="L74" s="78"/>
      <c r="M74" s="98"/>
    </row>
    <row r="75" spans="1:13" x14ac:dyDescent="0.25">
      <c r="A75" s="99">
        <v>42090</v>
      </c>
      <c r="B75" s="77" t="s">
        <v>285</v>
      </c>
      <c r="C75" s="100" t="s">
        <v>10</v>
      </c>
      <c r="D75" s="84" t="s">
        <v>1014</v>
      </c>
      <c r="E75" s="101" t="s">
        <v>150</v>
      </c>
      <c r="F75" s="102" t="s">
        <v>209</v>
      </c>
      <c r="G75" s="103" t="s">
        <v>209</v>
      </c>
      <c r="H75" s="109"/>
      <c r="I75" s="105"/>
      <c r="J75" s="106">
        <v>500</v>
      </c>
      <c r="K75" s="103" t="s">
        <v>209</v>
      </c>
      <c r="L75" s="107"/>
      <c r="M75" s="108"/>
    </row>
    <row r="76" spans="1:13" x14ac:dyDescent="0.25">
      <c r="A76" s="95">
        <v>42094</v>
      </c>
      <c r="B76" s="77" t="s">
        <v>286</v>
      </c>
      <c r="C76" s="96" t="s">
        <v>10</v>
      </c>
      <c r="D76" s="85" t="s">
        <v>1015</v>
      </c>
      <c r="E76" s="97" t="s">
        <v>152</v>
      </c>
      <c r="F76" s="86" t="s">
        <v>287</v>
      </c>
      <c r="G76" s="87" t="s">
        <v>287</v>
      </c>
      <c r="H76" s="82"/>
      <c r="I76" s="80"/>
      <c r="J76" s="83">
        <v>1600</v>
      </c>
      <c r="K76" s="87" t="s">
        <v>287</v>
      </c>
      <c r="L76" s="78"/>
      <c r="M76" s="98"/>
    </row>
    <row r="77" spans="1:13" x14ac:dyDescent="0.25">
      <c r="A77" s="99">
        <v>42095</v>
      </c>
      <c r="B77" s="77" t="s">
        <v>149</v>
      </c>
      <c r="C77" s="100" t="s">
        <v>10</v>
      </c>
      <c r="D77" s="84" t="s">
        <v>1016</v>
      </c>
      <c r="E77" s="101" t="s">
        <v>150</v>
      </c>
      <c r="F77" s="102" t="s">
        <v>151</v>
      </c>
      <c r="G77" s="103" t="s">
        <v>151</v>
      </c>
      <c r="H77" s="109"/>
      <c r="I77" s="105"/>
      <c r="J77" s="106">
        <v>2000</v>
      </c>
      <c r="K77" s="103" t="s">
        <v>151</v>
      </c>
      <c r="L77" s="107"/>
      <c r="M77" s="108"/>
    </row>
    <row r="78" spans="1:13" x14ac:dyDescent="0.25">
      <c r="A78" s="95">
        <v>42096</v>
      </c>
      <c r="B78" s="77" t="s">
        <v>288</v>
      </c>
      <c r="C78" s="96" t="s">
        <v>10</v>
      </c>
      <c r="D78" s="85" t="s">
        <v>1017</v>
      </c>
      <c r="E78" s="97" t="s">
        <v>150</v>
      </c>
      <c r="F78" s="86" t="s">
        <v>289</v>
      </c>
      <c r="G78" s="87" t="s">
        <v>289</v>
      </c>
      <c r="H78" s="82"/>
      <c r="I78" s="80"/>
      <c r="J78" s="83">
        <v>800</v>
      </c>
      <c r="K78" s="87" t="s">
        <v>289</v>
      </c>
      <c r="L78" s="78"/>
      <c r="M78" s="98"/>
    </row>
    <row r="79" spans="1:13" x14ac:dyDescent="0.25">
      <c r="A79" s="99">
        <v>42828</v>
      </c>
      <c r="B79" s="77" t="s">
        <v>2707</v>
      </c>
      <c r="C79" s="100" t="s">
        <v>10</v>
      </c>
      <c r="D79" s="84" t="s">
        <v>2708</v>
      </c>
      <c r="E79" s="101" t="s">
        <v>2722</v>
      </c>
      <c r="F79" s="102" t="s">
        <v>1555</v>
      </c>
      <c r="G79" s="103" t="s">
        <v>1555</v>
      </c>
      <c r="H79" s="109"/>
      <c r="I79" s="105"/>
      <c r="J79" s="106">
        <v>97000</v>
      </c>
      <c r="K79" s="103" t="s">
        <v>1555</v>
      </c>
      <c r="L79" s="107"/>
      <c r="M79" s="108"/>
    </row>
    <row r="80" spans="1:13" x14ac:dyDescent="0.25">
      <c r="A80" s="95">
        <v>42101</v>
      </c>
      <c r="B80" s="77" t="s">
        <v>290</v>
      </c>
      <c r="C80" s="96" t="s">
        <v>10</v>
      </c>
      <c r="D80" s="85" t="s">
        <v>1018</v>
      </c>
      <c r="E80" s="97" t="s">
        <v>150</v>
      </c>
      <c r="F80" s="86" t="s">
        <v>291</v>
      </c>
      <c r="G80" s="87" t="s">
        <v>291</v>
      </c>
      <c r="H80" s="82"/>
      <c r="I80" s="80"/>
      <c r="J80" s="83">
        <v>2500</v>
      </c>
      <c r="K80" s="87" t="s">
        <v>291</v>
      </c>
      <c r="L80" s="78"/>
      <c r="M80" s="98"/>
    </row>
    <row r="81" spans="1:13" x14ac:dyDescent="0.25">
      <c r="A81" s="99">
        <v>42101</v>
      </c>
      <c r="B81" s="77" t="s">
        <v>292</v>
      </c>
      <c r="C81" s="100" t="s">
        <v>10</v>
      </c>
      <c r="D81" s="84" t="s">
        <v>1019</v>
      </c>
      <c r="E81" s="101" t="s">
        <v>150</v>
      </c>
      <c r="F81" s="102" t="s">
        <v>293</v>
      </c>
      <c r="G81" s="103" t="s">
        <v>293</v>
      </c>
      <c r="H81" s="109"/>
      <c r="I81" s="105"/>
      <c r="J81" s="106">
        <v>1080</v>
      </c>
      <c r="K81" s="103" t="s">
        <v>293</v>
      </c>
      <c r="L81" s="107"/>
      <c r="M81" s="108"/>
    </row>
    <row r="82" spans="1:13" x14ac:dyDescent="0.25">
      <c r="A82" s="95">
        <v>42103</v>
      </c>
      <c r="B82" s="77" t="s">
        <v>294</v>
      </c>
      <c r="C82" s="96" t="s">
        <v>10</v>
      </c>
      <c r="D82" s="85" t="s">
        <v>1020</v>
      </c>
      <c r="E82" s="97" t="s">
        <v>150</v>
      </c>
      <c r="F82" s="86" t="s">
        <v>295</v>
      </c>
      <c r="G82" s="87" t="s">
        <v>295</v>
      </c>
      <c r="H82" s="82"/>
      <c r="I82" s="80"/>
      <c r="J82" s="83">
        <v>13086</v>
      </c>
      <c r="K82" s="87" t="s">
        <v>295</v>
      </c>
      <c r="L82" s="78"/>
      <c r="M82" s="98"/>
    </row>
    <row r="83" spans="1:13" x14ac:dyDescent="0.25">
      <c r="A83" s="99">
        <v>42104</v>
      </c>
      <c r="B83" s="77" t="s">
        <v>296</v>
      </c>
      <c r="C83" s="100" t="s">
        <v>10</v>
      </c>
      <c r="D83" s="84" t="s">
        <v>1021</v>
      </c>
      <c r="E83" s="101" t="s">
        <v>150</v>
      </c>
      <c r="F83" s="102" t="s">
        <v>297</v>
      </c>
      <c r="G83" s="103" t="s">
        <v>297</v>
      </c>
      <c r="H83" s="109"/>
      <c r="I83" s="105"/>
      <c r="J83" s="106">
        <v>1960</v>
      </c>
      <c r="K83" s="103" t="s">
        <v>297</v>
      </c>
      <c r="L83" s="107"/>
      <c r="M83" s="108"/>
    </row>
    <row r="84" spans="1:13" x14ac:dyDescent="0.25">
      <c r="A84" s="95">
        <v>42104</v>
      </c>
      <c r="B84" s="77" t="str">
        <f>[1]Foglio3!B83</f>
        <v>XD713C1D0D</v>
      </c>
      <c r="C84" s="96" t="s">
        <v>10</v>
      </c>
      <c r="D84" s="85" t="s">
        <v>1022</v>
      </c>
      <c r="E84" s="97" t="str">
        <f>[1]Foglio3!G83</f>
        <v>Aff.diretto</v>
      </c>
      <c r="F84" s="86" t="str">
        <f>[1]Foglio3!C83</f>
        <v>GEOALPINA</v>
      </c>
      <c r="G84" s="87" t="str">
        <f t="shared" ref="G84:G150" si="0">F84</f>
        <v>GEOALPINA</v>
      </c>
      <c r="H84" s="82"/>
      <c r="I84" s="80"/>
      <c r="J84" s="83">
        <f>[1]Foglio3!E83</f>
        <v>4750</v>
      </c>
      <c r="K84" s="87" t="str">
        <f t="shared" ref="K84:K117" si="1">G84</f>
        <v>GEOALPINA</v>
      </c>
      <c r="L84" s="78"/>
      <c r="M84" s="98"/>
    </row>
    <row r="85" spans="1:13" x14ac:dyDescent="0.25">
      <c r="A85" s="99">
        <v>42104</v>
      </c>
      <c r="B85" s="77" t="str">
        <f>[1]Foglio3!B84</f>
        <v>XAF13C1D0E</v>
      </c>
      <c r="C85" s="100" t="s">
        <v>10</v>
      </c>
      <c r="D85" s="84" t="s">
        <v>1023</v>
      </c>
      <c r="E85" s="101" t="str">
        <f>[1]Foglio3!G84</f>
        <v>Aff.diretto</v>
      </c>
      <c r="F85" s="102" t="str">
        <f>[1]Foglio3!C84</f>
        <v>FRIULELETTRA</v>
      </c>
      <c r="G85" s="103" t="str">
        <f t="shared" si="0"/>
        <v>FRIULELETTRA</v>
      </c>
      <c r="H85" s="109"/>
      <c r="I85" s="105"/>
      <c r="J85" s="106">
        <f>[1]Foglio3!E84</f>
        <v>12150</v>
      </c>
      <c r="K85" s="103" t="str">
        <f t="shared" si="1"/>
        <v>FRIULELETTRA</v>
      </c>
      <c r="L85" s="107"/>
      <c r="M85" s="108"/>
    </row>
    <row r="86" spans="1:13" x14ac:dyDescent="0.25">
      <c r="A86" s="95">
        <v>105</v>
      </c>
      <c r="B86" s="77" t="str">
        <f>[1]Foglio3!B85</f>
        <v>X8713C1D0F</v>
      </c>
      <c r="C86" s="96" t="s">
        <v>10</v>
      </c>
      <c r="D86" s="85" t="s">
        <v>1024</v>
      </c>
      <c r="E86" s="97" t="str">
        <f>[1]Foglio3!G85</f>
        <v>Aff.diretto</v>
      </c>
      <c r="F86" s="86" t="str">
        <f>[1]Foglio3!C85</f>
        <v xml:space="preserve">PIEMME </v>
      </c>
      <c r="G86" s="87" t="str">
        <f t="shared" si="0"/>
        <v xml:space="preserve">PIEMME </v>
      </c>
      <c r="H86" s="82"/>
      <c r="I86" s="80"/>
      <c r="J86" s="83">
        <f>[1]Foglio3!E85</f>
        <v>319</v>
      </c>
      <c r="K86" s="87" t="str">
        <f t="shared" si="1"/>
        <v xml:space="preserve">PIEMME </v>
      </c>
      <c r="L86" s="78"/>
      <c r="M86" s="98"/>
    </row>
    <row r="87" spans="1:13" x14ac:dyDescent="0.25">
      <c r="A87" s="99">
        <v>106</v>
      </c>
      <c r="B87" s="77" t="str">
        <f>[1]Foglio3!B86</f>
        <v>X5F13C1D10</v>
      </c>
      <c r="C87" s="100" t="s">
        <v>10</v>
      </c>
      <c r="D87" s="84" t="s">
        <v>1025</v>
      </c>
      <c r="E87" s="101" t="str">
        <f>[1]Foglio3!G86</f>
        <v>Aff.diretto</v>
      </c>
      <c r="F87" s="102" t="str">
        <f>[1]Foglio3!C86</f>
        <v>SEAT PAGINE GIALLE</v>
      </c>
      <c r="G87" s="103" t="str">
        <f t="shared" si="0"/>
        <v>SEAT PAGINE GIALLE</v>
      </c>
      <c r="H87" s="109"/>
      <c r="I87" s="105"/>
      <c r="J87" s="106">
        <f>[1]Foglio3!E86</f>
        <v>5190</v>
      </c>
      <c r="K87" s="103" t="str">
        <f t="shared" si="1"/>
        <v>SEAT PAGINE GIALLE</v>
      </c>
      <c r="L87" s="107"/>
      <c r="M87" s="108"/>
    </row>
    <row r="88" spans="1:13" x14ac:dyDescent="0.25">
      <c r="A88" s="95">
        <v>42110</v>
      </c>
      <c r="B88" s="77" t="str">
        <f>[1]Foglio3!B87</f>
        <v>X3713C1D11</v>
      </c>
      <c r="C88" s="96" t="s">
        <v>10</v>
      </c>
      <c r="D88" s="85" t="s">
        <v>1026</v>
      </c>
      <c r="E88" s="97" t="str">
        <f>[1]Foglio3!G87</f>
        <v>Aff.diretto</v>
      </c>
      <c r="F88" s="86" t="str">
        <f>[1]Foglio3!C87</f>
        <v xml:space="preserve">MOZZON </v>
      </c>
      <c r="G88" s="87" t="str">
        <f t="shared" si="0"/>
        <v xml:space="preserve">MOZZON </v>
      </c>
      <c r="H88" s="82"/>
      <c r="I88" s="80"/>
      <c r="J88" s="83">
        <f>[1]Foglio3!E87</f>
        <v>1800</v>
      </c>
      <c r="K88" s="87" t="str">
        <f t="shared" si="1"/>
        <v xml:space="preserve">MOZZON </v>
      </c>
      <c r="L88" s="78"/>
      <c r="M88" s="98"/>
    </row>
    <row r="89" spans="1:13" x14ac:dyDescent="0.25">
      <c r="A89" s="99">
        <v>42110</v>
      </c>
      <c r="B89" s="77" t="str">
        <f>[1]Foglio3!B88</f>
        <v>X0F13C1D12</v>
      </c>
      <c r="C89" s="100" t="s">
        <v>10</v>
      </c>
      <c r="D89" s="84" t="s">
        <v>1027</v>
      </c>
      <c r="E89" s="101" t="str">
        <f>[1]Foglio3!G88</f>
        <v>Aff.diretto</v>
      </c>
      <c r="F89" s="102" t="str">
        <f>[1]Foglio3!C88</f>
        <v>STUDIO TECNICO LOBIS</v>
      </c>
      <c r="G89" s="103" t="str">
        <f t="shared" si="0"/>
        <v>STUDIO TECNICO LOBIS</v>
      </c>
      <c r="H89" s="109"/>
      <c r="I89" s="105"/>
      <c r="J89" s="106">
        <f>[1]Foglio3!E88</f>
        <v>2280</v>
      </c>
      <c r="K89" s="103" t="str">
        <f t="shared" si="1"/>
        <v>STUDIO TECNICO LOBIS</v>
      </c>
      <c r="L89" s="107"/>
      <c r="M89" s="108"/>
    </row>
    <row r="90" spans="1:13" x14ac:dyDescent="0.25">
      <c r="A90" s="95">
        <v>42110</v>
      </c>
      <c r="B90" s="77" t="str">
        <f>[1]Foglio3!B89</f>
        <v>XE213C1D13</v>
      </c>
      <c r="C90" s="96" t="s">
        <v>10</v>
      </c>
      <c r="D90" s="85" t="s">
        <v>1028</v>
      </c>
      <c r="E90" s="97" t="str">
        <f>[1]Foglio3!G89</f>
        <v>Aff.diretto</v>
      </c>
      <c r="F90" s="86" t="str">
        <f>[1]Foglio3!C89</f>
        <v>LEOCHIMICA</v>
      </c>
      <c r="G90" s="87" t="str">
        <f t="shared" si="0"/>
        <v>LEOCHIMICA</v>
      </c>
      <c r="H90" s="82"/>
      <c r="I90" s="80"/>
      <c r="J90" s="83">
        <f>[1]Foglio3!E89</f>
        <v>604.35</v>
      </c>
      <c r="K90" s="87" t="str">
        <f t="shared" si="1"/>
        <v>LEOCHIMICA</v>
      </c>
      <c r="L90" s="78"/>
      <c r="M90" s="98"/>
    </row>
    <row r="91" spans="1:13" x14ac:dyDescent="0.25">
      <c r="A91" s="99">
        <v>42110</v>
      </c>
      <c r="B91" s="77" t="str">
        <f>[1]Foglio3!B90</f>
        <v>XBA13C1D14</v>
      </c>
      <c r="C91" s="100" t="s">
        <v>10</v>
      </c>
      <c r="D91" s="84" t="s">
        <v>1029</v>
      </c>
      <c r="E91" s="101" t="str">
        <f>[1]Foglio3!G90</f>
        <v>Aff.diretto</v>
      </c>
      <c r="F91" s="102" t="str">
        <f>[1]Foglio3!C90</f>
        <v>TOFFOLI MANUFATTI</v>
      </c>
      <c r="G91" s="103" t="str">
        <f t="shared" si="0"/>
        <v>TOFFOLI MANUFATTI</v>
      </c>
      <c r="H91" s="109"/>
      <c r="I91" s="105"/>
      <c r="J91" s="106">
        <f>[1]Foglio3!E90</f>
        <v>790</v>
      </c>
      <c r="K91" s="103" t="str">
        <f t="shared" si="1"/>
        <v>TOFFOLI MANUFATTI</v>
      </c>
      <c r="L91" s="107"/>
      <c r="M91" s="108"/>
    </row>
    <row r="92" spans="1:13" x14ac:dyDescent="0.25">
      <c r="A92" s="95">
        <v>42110</v>
      </c>
      <c r="B92" s="77" t="str">
        <f>[1]Foglio3!B91</f>
        <v>X9213C1D15</v>
      </c>
      <c r="C92" s="96" t="s">
        <v>10</v>
      </c>
      <c r="D92" s="85" t="s">
        <v>1030</v>
      </c>
      <c r="E92" s="97" t="str">
        <f>[1]Foglio3!G91</f>
        <v>Aff.diretto</v>
      </c>
      <c r="F92" s="86" t="str">
        <f>[1]Foglio3!C91</f>
        <v>BECCARO</v>
      </c>
      <c r="G92" s="87" t="str">
        <f t="shared" si="0"/>
        <v>BECCARO</v>
      </c>
      <c r="H92" s="82"/>
      <c r="I92" s="80"/>
      <c r="J92" s="83">
        <f>[1]Foglio3!E91</f>
        <v>1200</v>
      </c>
      <c r="K92" s="87" t="str">
        <f t="shared" si="1"/>
        <v>BECCARO</v>
      </c>
      <c r="L92" s="78"/>
      <c r="M92" s="98"/>
    </row>
    <row r="93" spans="1:13" x14ac:dyDescent="0.25">
      <c r="A93" s="99">
        <v>42114</v>
      </c>
      <c r="B93" s="77" t="str">
        <f>[1]Foglio3!B92</f>
        <v>X6A13C1D16</v>
      </c>
      <c r="C93" s="100" t="s">
        <v>10</v>
      </c>
      <c r="D93" s="84" t="s">
        <v>1031</v>
      </c>
      <c r="E93" s="101" t="str">
        <f>[1]Foglio3!G92</f>
        <v>Aff.diretto</v>
      </c>
      <c r="F93" s="102" t="str">
        <f>[1]Foglio3!C92</f>
        <v>S.S.P. GOLDEN EAGLE A.R.L.</v>
      </c>
      <c r="G93" s="103" t="str">
        <f t="shared" si="0"/>
        <v>S.S.P. GOLDEN EAGLE A.R.L.</v>
      </c>
      <c r="H93" s="109"/>
      <c r="I93" s="105"/>
      <c r="J93" s="106">
        <f>[1]Foglio3!E92</f>
        <v>2500</v>
      </c>
      <c r="K93" s="103" t="str">
        <f t="shared" si="1"/>
        <v>S.S.P. GOLDEN EAGLE A.R.L.</v>
      </c>
      <c r="L93" s="107"/>
      <c r="M93" s="108"/>
    </row>
    <row r="94" spans="1:13" x14ac:dyDescent="0.25">
      <c r="A94" s="95">
        <v>42115</v>
      </c>
      <c r="B94" s="77" t="str">
        <f>[1]Foglio3!B93</f>
        <v>X4213C1D17</v>
      </c>
      <c r="C94" s="96" t="s">
        <v>10</v>
      </c>
      <c r="D94" s="85" t="s">
        <v>1010</v>
      </c>
      <c r="E94" s="97" t="str">
        <f>[1]Foglio3!G93</f>
        <v>Aff.diretto</v>
      </c>
      <c r="F94" s="86" t="str">
        <f>[1]Foglio3!C93</f>
        <v>WELNA snc</v>
      </c>
      <c r="G94" s="87" t="str">
        <f t="shared" si="0"/>
        <v>WELNA snc</v>
      </c>
      <c r="H94" s="82"/>
      <c r="I94" s="80"/>
      <c r="J94" s="83">
        <f>[1]Foglio3!E93</f>
        <v>36000</v>
      </c>
      <c r="K94" s="87" t="str">
        <f t="shared" si="1"/>
        <v>WELNA snc</v>
      </c>
      <c r="L94" s="78"/>
      <c r="M94" s="98"/>
    </row>
    <row r="95" spans="1:13" x14ac:dyDescent="0.25">
      <c r="A95" s="99">
        <v>42847</v>
      </c>
      <c r="B95" s="77">
        <v>6230095508</v>
      </c>
      <c r="C95" s="100" t="s">
        <v>10</v>
      </c>
      <c r="D95" s="84" t="s">
        <v>2664</v>
      </c>
      <c r="E95" s="101" t="s">
        <v>150</v>
      </c>
      <c r="F95" s="102" t="s">
        <v>2665</v>
      </c>
      <c r="G95" s="103" t="s">
        <v>2665</v>
      </c>
      <c r="H95" s="109"/>
      <c r="I95" s="105"/>
      <c r="J95" s="106">
        <v>72418.990000000005</v>
      </c>
      <c r="K95" s="103" t="s">
        <v>2665</v>
      </c>
      <c r="L95" s="107"/>
      <c r="M95" s="108"/>
    </row>
    <row r="96" spans="1:13" x14ac:dyDescent="0.25">
      <c r="A96" s="95">
        <v>42117</v>
      </c>
      <c r="B96" s="77" t="str">
        <f>[1]Foglio3!B94</f>
        <v>X1A13C1D18</v>
      </c>
      <c r="C96" s="96" t="s">
        <v>10</v>
      </c>
      <c r="D96" s="85" t="s">
        <v>1032</v>
      </c>
      <c r="E96" s="97" t="str">
        <f>[1]Foglio3!G94</f>
        <v>Aff.diretto</v>
      </c>
      <c r="F96" s="86" t="str">
        <f>[1]Foglio3!C94</f>
        <v>TEMPOVERDE SAS</v>
      </c>
      <c r="G96" s="87" t="str">
        <f t="shared" si="0"/>
        <v>TEMPOVERDE SAS</v>
      </c>
      <c r="H96" s="82"/>
      <c r="I96" s="80"/>
      <c r="J96" s="83">
        <f>[1]Foglio3!E94</f>
        <v>5000</v>
      </c>
      <c r="K96" s="87" t="str">
        <f t="shared" si="1"/>
        <v>TEMPOVERDE SAS</v>
      </c>
      <c r="L96" s="78"/>
      <c r="M96" s="98"/>
    </row>
    <row r="97" spans="1:13" x14ac:dyDescent="0.25">
      <c r="A97" s="99">
        <v>42118</v>
      </c>
      <c r="B97" s="77" t="str">
        <f>[1]Foglio3!B95</f>
        <v>XED13C1D19</v>
      </c>
      <c r="C97" s="100" t="s">
        <v>10</v>
      </c>
      <c r="D97" s="84" t="s">
        <v>1033</v>
      </c>
      <c r="E97" s="101" t="str">
        <f>[1]Foglio3!G95</f>
        <v>Aff.diretto</v>
      </c>
      <c r="F97" s="102" t="str">
        <f>[1]Foglio3!C95</f>
        <v>ECOSEARCH</v>
      </c>
      <c r="G97" s="103" t="str">
        <f t="shared" si="0"/>
        <v>ECOSEARCH</v>
      </c>
      <c r="H97" s="109"/>
      <c r="I97" s="105"/>
      <c r="J97" s="106">
        <f>[1]Foglio3!E95</f>
        <v>402</v>
      </c>
      <c r="K97" s="103" t="str">
        <f t="shared" si="1"/>
        <v>ECOSEARCH</v>
      </c>
      <c r="L97" s="107"/>
      <c r="M97" s="108"/>
    </row>
    <row r="98" spans="1:13" x14ac:dyDescent="0.25">
      <c r="A98" s="95">
        <v>42118</v>
      </c>
      <c r="B98" s="77" t="str">
        <f>[1]Foglio3!B96</f>
        <v>XC513C1D1A</v>
      </c>
      <c r="C98" s="96" t="s">
        <v>10</v>
      </c>
      <c r="D98" s="85" t="s">
        <v>1034</v>
      </c>
      <c r="E98" s="97" t="str">
        <f>[1]Foglio3!G96</f>
        <v>Aff.diretto</v>
      </c>
      <c r="F98" s="86" t="str">
        <f>[1]Foglio3!C96</f>
        <v>K-PROGET</v>
      </c>
      <c r="G98" s="87" t="str">
        <f t="shared" si="0"/>
        <v>K-PROGET</v>
      </c>
      <c r="H98" s="82"/>
      <c r="I98" s="80"/>
      <c r="J98" s="83">
        <f>[1]Foglio3!E96</f>
        <v>1345</v>
      </c>
      <c r="K98" s="87" t="str">
        <f t="shared" si="1"/>
        <v>K-PROGET</v>
      </c>
      <c r="L98" s="78"/>
      <c r="M98" s="98"/>
    </row>
    <row r="99" spans="1:13" x14ac:dyDescent="0.25">
      <c r="A99" s="99">
        <v>42123</v>
      </c>
      <c r="B99" s="77" t="str">
        <f>[1]Foglio3!B97</f>
        <v>X9D13C1D1B</v>
      </c>
      <c r="C99" s="100" t="s">
        <v>10</v>
      </c>
      <c r="D99" s="84" t="s">
        <v>1035</v>
      </c>
      <c r="E99" s="101" t="str">
        <f>[1]Foglio3!G97</f>
        <v>Aff.diretto</v>
      </c>
      <c r="F99" s="102" t="str">
        <f>[1]Foglio3!C97</f>
        <v>VETROPLAST</v>
      </c>
      <c r="G99" s="103" t="str">
        <f t="shared" si="0"/>
        <v>VETROPLAST</v>
      </c>
      <c r="H99" s="109"/>
      <c r="I99" s="105"/>
      <c r="J99" s="106">
        <f>[1]Foglio3!E97</f>
        <v>1030</v>
      </c>
      <c r="K99" s="103" t="str">
        <f t="shared" si="1"/>
        <v>VETROPLAST</v>
      </c>
      <c r="L99" s="107"/>
      <c r="M99" s="108"/>
    </row>
    <row r="100" spans="1:13" x14ac:dyDescent="0.25">
      <c r="A100" s="95">
        <v>42123</v>
      </c>
      <c r="B100" s="77" t="str">
        <f>[1]Foglio3!B98</f>
        <v>X7513C1D1C</v>
      </c>
      <c r="C100" s="96" t="s">
        <v>10</v>
      </c>
      <c r="D100" s="85" t="s">
        <v>1036</v>
      </c>
      <c r="E100" s="97" t="str">
        <f>[1]Foglio3!G98</f>
        <v>Aff.diretto</v>
      </c>
      <c r="F100" s="86" t="str">
        <f>[1]Foglio3!C98</f>
        <v>AGENZIA FOTOGIORNALISTICA - COLOMBO</v>
      </c>
      <c r="G100" s="87" t="str">
        <f t="shared" si="0"/>
        <v>AGENZIA FOTOGIORNALISTICA - COLOMBO</v>
      </c>
      <c r="H100" s="82"/>
      <c r="I100" s="80"/>
      <c r="J100" s="83">
        <f>[1]Foglio3!E98</f>
        <v>600</v>
      </c>
      <c r="K100" s="87" t="str">
        <f t="shared" si="1"/>
        <v>AGENZIA FOTOGIORNALISTICA - COLOMBO</v>
      </c>
      <c r="L100" s="78"/>
      <c r="M100" s="98"/>
    </row>
    <row r="101" spans="1:13" x14ac:dyDescent="0.25">
      <c r="A101" s="99">
        <v>42862</v>
      </c>
      <c r="B101" s="77" t="s">
        <v>2709</v>
      </c>
      <c r="C101" s="100" t="s">
        <v>10</v>
      </c>
      <c r="D101" s="84" t="s">
        <v>2710</v>
      </c>
      <c r="E101" s="101" t="s">
        <v>2723</v>
      </c>
      <c r="F101" s="102"/>
      <c r="G101" s="103"/>
      <c r="H101" s="109"/>
      <c r="I101" s="105"/>
      <c r="J101" s="106">
        <v>45000</v>
      </c>
      <c r="K101" s="103"/>
      <c r="L101" s="107"/>
      <c r="M101" s="108"/>
    </row>
    <row r="102" spans="1:13" x14ac:dyDescent="0.25">
      <c r="A102" s="95">
        <v>42132</v>
      </c>
      <c r="B102" s="77" t="str">
        <f>[1]Foglio3!B99</f>
        <v>X4D13C1D1D</v>
      </c>
      <c r="C102" s="96" t="s">
        <v>10</v>
      </c>
      <c r="D102" s="85" t="s">
        <v>1037</v>
      </c>
      <c r="E102" s="97" t="str">
        <f>[1]Foglio3!G99</f>
        <v>Aff.diretto</v>
      </c>
      <c r="F102" s="86" t="str">
        <f>[1]Foglio3!C99</f>
        <v>KARPOS</v>
      </c>
      <c r="G102" s="87" t="str">
        <f t="shared" si="0"/>
        <v>KARPOS</v>
      </c>
      <c r="H102" s="82"/>
      <c r="I102" s="80"/>
      <c r="J102" s="83">
        <f>[1]Foglio3!E99</f>
        <v>10178</v>
      </c>
      <c r="K102" s="87" t="str">
        <f t="shared" si="1"/>
        <v>KARPOS</v>
      </c>
      <c r="L102" s="78"/>
      <c r="M102" s="98"/>
    </row>
    <row r="103" spans="1:13" x14ac:dyDescent="0.25">
      <c r="A103" s="99">
        <v>42132</v>
      </c>
      <c r="B103" s="77" t="str">
        <f>[1]Foglio3!B100</f>
        <v>X2513C1D1E</v>
      </c>
      <c r="C103" s="100" t="s">
        <v>10</v>
      </c>
      <c r="D103" s="84" t="s">
        <v>544</v>
      </c>
      <c r="E103" s="101" t="str">
        <f>[1]Foglio3!G100</f>
        <v>Aff.diretto</v>
      </c>
      <c r="F103" s="102" t="str">
        <f>[1]Foglio3!C100</f>
        <v>GEMONA SAS</v>
      </c>
      <c r="G103" s="103" t="str">
        <f t="shared" si="0"/>
        <v>GEMONA SAS</v>
      </c>
      <c r="H103" s="109"/>
      <c r="I103" s="105"/>
      <c r="J103" s="106">
        <f>[1]Foglio3!E100</f>
        <v>3200</v>
      </c>
      <c r="K103" s="103" t="str">
        <f t="shared" si="1"/>
        <v>GEMONA SAS</v>
      </c>
      <c r="L103" s="107"/>
      <c r="M103" s="108"/>
    </row>
    <row r="104" spans="1:13" x14ac:dyDescent="0.25">
      <c r="A104" s="95">
        <v>42132</v>
      </c>
      <c r="B104" s="77" t="str">
        <f>[1]Foglio3!B101</f>
        <v>XF813C1D1F</v>
      </c>
      <c r="C104" s="96" t="s">
        <v>10</v>
      </c>
      <c r="D104" s="85" t="s">
        <v>1038</v>
      </c>
      <c r="E104" s="97" t="str">
        <f>[1]Foglio3!G101</f>
        <v>Aff.diretto</v>
      </c>
      <c r="F104" s="86" t="str">
        <f>[1]Foglio3!C101</f>
        <v>ALTUR SPA</v>
      </c>
      <c r="G104" s="87" t="str">
        <f t="shared" si="0"/>
        <v>ALTUR SPA</v>
      </c>
      <c r="H104" s="82"/>
      <c r="I104" s="80"/>
      <c r="J104" s="83">
        <f>[1]Foglio3!E101</f>
        <v>2800</v>
      </c>
      <c r="K104" s="87" t="str">
        <f t="shared" si="1"/>
        <v>ALTUR SPA</v>
      </c>
      <c r="L104" s="78"/>
      <c r="M104" s="98"/>
    </row>
    <row r="105" spans="1:13" x14ac:dyDescent="0.25">
      <c r="A105" s="99">
        <v>42132</v>
      </c>
      <c r="B105" s="77" t="str">
        <f>[1]Foglio3!B102</f>
        <v>XD013C1D20</v>
      </c>
      <c r="C105" s="100" t="s">
        <v>10</v>
      </c>
      <c r="D105" s="84" t="s">
        <v>1039</v>
      </c>
      <c r="E105" s="101" t="str">
        <f>[1]Foglio3!G102</f>
        <v>Aff.diretto</v>
      </c>
      <c r="F105" s="102" t="str">
        <f>[1]Foglio3!C102</f>
        <v>TECNOCLEAN</v>
      </c>
      <c r="G105" s="103" t="str">
        <f t="shared" si="0"/>
        <v>TECNOCLEAN</v>
      </c>
      <c r="H105" s="109"/>
      <c r="I105" s="105"/>
      <c r="J105" s="106">
        <f>[1]Foglio3!E102</f>
        <v>6500</v>
      </c>
      <c r="K105" s="103" t="str">
        <f t="shared" si="1"/>
        <v>TECNOCLEAN</v>
      </c>
      <c r="L105" s="107"/>
      <c r="M105" s="108"/>
    </row>
    <row r="106" spans="1:13" x14ac:dyDescent="0.25">
      <c r="A106" s="95">
        <v>42132</v>
      </c>
      <c r="B106" s="77" t="str">
        <f>[1]Foglio3!B103</f>
        <v>XA813C1D21</v>
      </c>
      <c r="C106" s="96" t="s">
        <v>10</v>
      </c>
      <c r="D106" s="85" t="s">
        <v>1040</v>
      </c>
      <c r="E106" s="97" t="str">
        <f>[1]Foglio3!G103</f>
        <v>Aff.diretto</v>
      </c>
      <c r="F106" s="86" t="str">
        <f>[1]Foglio3!C103</f>
        <v>DIESEL PORDENONE</v>
      </c>
      <c r="G106" s="87" t="str">
        <f t="shared" si="0"/>
        <v>DIESEL PORDENONE</v>
      </c>
      <c r="H106" s="82"/>
      <c r="I106" s="80"/>
      <c r="J106" s="83">
        <f>[1]Foglio3!E103</f>
        <v>1250</v>
      </c>
      <c r="K106" s="87" t="str">
        <f t="shared" si="1"/>
        <v>DIESEL PORDENONE</v>
      </c>
      <c r="L106" s="78"/>
      <c r="M106" s="98"/>
    </row>
    <row r="107" spans="1:13" x14ac:dyDescent="0.25">
      <c r="A107" s="99">
        <v>42132</v>
      </c>
      <c r="B107" s="77" t="str">
        <f>[1]Foglio3!B104</f>
        <v>X8013C1D22</v>
      </c>
      <c r="C107" s="100" t="s">
        <v>10</v>
      </c>
      <c r="D107" s="84" t="s">
        <v>1041</v>
      </c>
      <c r="E107" s="101" t="str">
        <f>[1]Foglio3!G104</f>
        <v>Aff.diretto</v>
      </c>
      <c r="F107" s="102" t="str">
        <f>[1]Foglio3!C104</f>
        <v>PMP IMPIANTI</v>
      </c>
      <c r="G107" s="103" t="str">
        <f t="shared" si="0"/>
        <v>PMP IMPIANTI</v>
      </c>
      <c r="H107" s="109"/>
      <c r="I107" s="105"/>
      <c r="J107" s="106">
        <f>[1]Foglio3!E104</f>
        <v>235</v>
      </c>
      <c r="K107" s="103" t="str">
        <f t="shared" si="1"/>
        <v>PMP IMPIANTI</v>
      </c>
      <c r="L107" s="107"/>
      <c r="M107" s="108"/>
    </row>
    <row r="108" spans="1:13" x14ac:dyDescent="0.25">
      <c r="A108" s="95">
        <v>42132</v>
      </c>
      <c r="B108" s="77" t="str">
        <f>[1]Foglio3!B105</f>
        <v>X5813C1D23</v>
      </c>
      <c r="C108" s="96" t="s">
        <v>10</v>
      </c>
      <c r="D108" s="85" t="s">
        <v>1042</v>
      </c>
      <c r="E108" s="97" t="str">
        <f>[1]Foglio3!G105</f>
        <v>Aff.diretto</v>
      </c>
      <c r="F108" s="86" t="str">
        <f>[1]Foglio3!C105</f>
        <v>BEASS</v>
      </c>
      <c r="G108" s="87" t="str">
        <f t="shared" si="0"/>
        <v>BEASS</v>
      </c>
      <c r="H108" s="82"/>
      <c r="I108" s="80"/>
      <c r="J108" s="83">
        <f>[1]Foglio3!E105</f>
        <v>733</v>
      </c>
      <c r="K108" s="87" t="str">
        <f t="shared" si="1"/>
        <v>BEASS</v>
      </c>
      <c r="L108" s="78"/>
      <c r="M108" s="98"/>
    </row>
    <row r="109" spans="1:13" x14ac:dyDescent="0.25">
      <c r="A109" s="99">
        <v>42132</v>
      </c>
      <c r="B109" s="77" t="str">
        <f>[1]Foglio3!B106</f>
        <v>X3013C1D24</v>
      </c>
      <c r="C109" s="100" t="s">
        <v>10</v>
      </c>
      <c r="D109" s="84" t="s">
        <v>1043</v>
      </c>
      <c r="E109" s="101" t="str">
        <f>[1]Foglio3!G106</f>
        <v>Aff.diretto</v>
      </c>
      <c r="F109" s="102" t="str">
        <f>[1]Foglio3!C106</f>
        <v>TECNODIESEL</v>
      </c>
      <c r="G109" s="103" t="str">
        <f t="shared" si="0"/>
        <v>TECNODIESEL</v>
      </c>
      <c r="H109" s="109"/>
      <c r="I109" s="105"/>
      <c r="J109" s="106">
        <f>[1]Foglio3!E106</f>
        <v>2200</v>
      </c>
      <c r="K109" s="103" t="str">
        <f t="shared" si="1"/>
        <v>TECNODIESEL</v>
      </c>
      <c r="L109" s="107"/>
      <c r="M109" s="108"/>
    </row>
    <row r="110" spans="1:13" x14ac:dyDescent="0.25">
      <c r="A110" s="95">
        <v>42132</v>
      </c>
      <c r="B110" s="77" t="str">
        <f>[1]Foglio3!B107</f>
        <v>X0813C1D25</v>
      </c>
      <c r="C110" s="96" t="s">
        <v>10</v>
      </c>
      <c r="D110" s="85" t="s">
        <v>1044</v>
      </c>
      <c r="E110" s="97" t="str">
        <f>[1]Foglio3!G107</f>
        <v>Aff.diretto</v>
      </c>
      <c r="F110" s="86" t="str">
        <f>[1]Foglio3!C107</f>
        <v>FRIULELETTRA</v>
      </c>
      <c r="G110" s="87" t="str">
        <f t="shared" si="0"/>
        <v>FRIULELETTRA</v>
      </c>
      <c r="H110" s="82"/>
      <c r="I110" s="80"/>
      <c r="J110" s="83">
        <f>[1]Foglio3!E107</f>
        <v>2960</v>
      </c>
      <c r="K110" s="87" t="str">
        <f t="shared" si="1"/>
        <v>FRIULELETTRA</v>
      </c>
      <c r="L110" s="78"/>
      <c r="M110" s="98"/>
    </row>
    <row r="111" spans="1:13" x14ac:dyDescent="0.25">
      <c r="A111" s="99">
        <v>42132</v>
      </c>
      <c r="B111" s="77" t="str">
        <f>[1]Foglio3!B108</f>
        <v>XDB13C1D26</v>
      </c>
      <c r="C111" s="100" t="s">
        <v>10</v>
      </c>
      <c r="D111" s="84" t="s">
        <v>1045</v>
      </c>
      <c r="E111" s="101" t="str">
        <f>[1]Foglio3!G108</f>
        <v>Aff.diretto</v>
      </c>
      <c r="F111" s="102" t="str">
        <f>[1]Foglio3!C108</f>
        <v>SALVADOR</v>
      </c>
      <c r="G111" s="103" t="str">
        <f t="shared" si="0"/>
        <v>SALVADOR</v>
      </c>
      <c r="H111" s="109"/>
      <c r="I111" s="105"/>
      <c r="J111" s="106">
        <f>[1]Foglio3!E108</f>
        <v>2500</v>
      </c>
      <c r="K111" s="103" t="str">
        <f t="shared" si="1"/>
        <v>SALVADOR</v>
      </c>
      <c r="L111" s="107"/>
      <c r="M111" s="108"/>
    </row>
    <row r="112" spans="1:13" x14ac:dyDescent="0.25">
      <c r="A112" s="95">
        <v>42135</v>
      </c>
      <c r="B112" s="77" t="str">
        <f>[1]Foglio3!B109</f>
        <v>XB313C1D27</v>
      </c>
      <c r="C112" s="96" t="s">
        <v>10</v>
      </c>
      <c r="D112" s="85" t="s">
        <v>1046</v>
      </c>
      <c r="E112" s="97" t="str">
        <f>[1]Foglio3!G109</f>
        <v>Aff.diretto</v>
      </c>
      <c r="F112" s="86" t="str">
        <f>[1]Foglio3!C109</f>
        <v>CONSORZIO AGRARIO PORDENONE</v>
      </c>
      <c r="G112" s="87" t="str">
        <f t="shared" si="0"/>
        <v>CONSORZIO AGRARIO PORDENONE</v>
      </c>
      <c r="H112" s="82"/>
      <c r="I112" s="80"/>
      <c r="J112" s="83">
        <f>[1]Foglio3!E109</f>
        <v>2000</v>
      </c>
      <c r="K112" s="87" t="str">
        <f t="shared" si="1"/>
        <v>CONSORZIO AGRARIO PORDENONE</v>
      </c>
      <c r="L112" s="78"/>
      <c r="M112" s="98"/>
    </row>
    <row r="113" spans="1:13" x14ac:dyDescent="0.25">
      <c r="A113" s="99">
        <v>42135</v>
      </c>
      <c r="B113" s="77" t="str">
        <f>[1]Foglio3!B110</f>
        <v>X8B13C1D28</v>
      </c>
      <c r="C113" s="100" t="s">
        <v>10</v>
      </c>
      <c r="D113" s="84" t="s">
        <v>788</v>
      </c>
      <c r="E113" s="101" t="str">
        <f>[1]Foglio3!G110</f>
        <v>Aff.diretto</v>
      </c>
      <c r="F113" s="102" t="str">
        <f>[1]Foglio3!C110</f>
        <v>BUFFO EMILIANO</v>
      </c>
      <c r="G113" s="103" t="str">
        <f t="shared" si="0"/>
        <v>BUFFO EMILIANO</v>
      </c>
      <c r="H113" s="109"/>
      <c r="I113" s="105"/>
      <c r="J113" s="106">
        <f>[1]Foglio3!E110</f>
        <v>1530</v>
      </c>
      <c r="K113" s="103" t="str">
        <f t="shared" si="1"/>
        <v>BUFFO EMILIANO</v>
      </c>
      <c r="L113" s="107"/>
      <c r="M113" s="108"/>
    </row>
    <row r="114" spans="1:13" x14ac:dyDescent="0.25">
      <c r="A114" s="95">
        <v>42139</v>
      </c>
      <c r="B114" s="77" t="str">
        <f>[1]Foglio3!B111</f>
        <v>X6313C1D29</v>
      </c>
      <c r="C114" s="96" t="s">
        <v>10</v>
      </c>
      <c r="D114" s="85" t="s">
        <v>1047</v>
      </c>
      <c r="E114" s="97" t="str">
        <f>[1]Foglio3!G111</f>
        <v>Aff.diretto</v>
      </c>
      <c r="F114" s="86" t="str">
        <f>[1]Foglio3!C111</f>
        <v>COFF di PALADIN</v>
      </c>
      <c r="G114" s="87" t="str">
        <f t="shared" si="0"/>
        <v>COFF di PALADIN</v>
      </c>
      <c r="H114" s="82"/>
      <c r="I114" s="80"/>
      <c r="J114" s="83">
        <f>[1]Foglio3!E111</f>
        <v>2380</v>
      </c>
      <c r="K114" s="87" t="str">
        <f t="shared" si="1"/>
        <v>COFF di PALADIN</v>
      </c>
      <c r="L114" s="78"/>
      <c r="M114" s="98"/>
    </row>
    <row r="115" spans="1:13" x14ac:dyDescent="0.25">
      <c r="A115" s="99">
        <v>42144</v>
      </c>
      <c r="B115" s="77" t="str">
        <f>[1]Foglio3!B112</f>
        <v>X3B13C1D2A</v>
      </c>
      <c r="C115" s="100" t="s">
        <v>10</v>
      </c>
      <c r="D115" s="84" t="s">
        <v>1048</v>
      </c>
      <c r="E115" s="101" t="str">
        <f>[1]Foglio3!G112</f>
        <v>Aff.diretto</v>
      </c>
      <c r="F115" s="102" t="str">
        <f>[1]Foglio3!C112</f>
        <v>SEBASTIANIS F.LLI</v>
      </c>
      <c r="G115" s="103" t="str">
        <f t="shared" si="0"/>
        <v>SEBASTIANIS F.LLI</v>
      </c>
      <c r="H115" s="109"/>
      <c r="I115" s="105"/>
      <c r="J115" s="106">
        <f>[1]Foglio3!E112</f>
        <v>7614</v>
      </c>
      <c r="K115" s="103" t="str">
        <f t="shared" si="1"/>
        <v>SEBASTIANIS F.LLI</v>
      </c>
      <c r="L115" s="107"/>
      <c r="M115" s="108"/>
    </row>
    <row r="116" spans="1:13" x14ac:dyDescent="0.25">
      <c r="A116" s="95">
        <v>42144</v>
      </c>
      <c r="B116" s="77" t="str">
        <f>[1]Foglio3!B113</f>
        <v>X1313C1D2B</v>
      </c>
      <c r="C116" s="96" t="s">
        <v>10</v>
      </c>
      <c r="D116" s="85" t="s">
        <v>1049</v>
      </c>
      <c r="E116" s="97" t="str">
        <f>[1]Foglio3!G113</f>
        <v>Aff.diretto</v>
      </c>
      <c r="F116" s="86" t="str">
        <f>[1]Foglio3!C113</f>
        <v>DIESEL PORDENONE</v>
      </c>
      <c r="G116" s="87" t="str">
        <f t="shared" si="0"/>
        <v>DIESEL PORDENONE</v>
      </c>
      <c r="H116" s="82"/>
      <c r="I116" s="80"/>
      <c r="J116" s="83">
        <f>[1]Foglio3!E113</f>
        <v>1260</v>
      </c>
      <c r="K116" s="87" t="str">
        <f t="shared" si="1"/>
        <v>DIESEL PORDENONE</v>
      </c>
      <c r="L116" s="78"/>
      <c r="M116" s="98"/>
    </row>
    <row r="117" spans="1:13" x14ac:dyDescent="0.25">
      <c r="A117" s="99">
        <v>42144</v>
      </c>
      <c r="B117" s="77" t="str">
        <f>[1]Foglio3!B114</f>
        <v>XE613C1D2C</v>
      </c>
      <c r="C117" s="100" t="s">
        <v>10</v>
      </c>
      <c r="D117" s="84" t="s">
        <v>1010</v>
      </c>
      <c r="E117" s="101" t="str">
        <f>[1]Foglio3!G114</f>
        <v>Aff.diretto</v>
      </c>
      <c r="F117" s="102" t="str">
        <f>[1]Foglio3!C114</f>
        <v>WELNA snc</v>
      </c>
      <c r="G117" s="103" t="str">
        <f t="shared" si="0"/>
        <v>WELNA snc</v>
      </c>
      <c r="H117" s="109"/>
      <c r="I117" s="105"/>
      <c r="J117" s="106">
        <f>[1]Foglio3!E114</f>
        <v>36000</v>
      </c>
      <c r="K117" s="103" t="str">
        <f t="shared" si="1"/>
        <v>WELNA snc</v>
      </c>
      <c r="L117" s="107"/>
      <c r="M117" s="108"/>
    </row>
    <row r="118" spans="1:13" x14ac:dyDescent="0.25">
      <c r="A118" s="95">
        <v>42144</v>
      </c>
      <c r="B118" s="77" t="str">
        <f>[1]Foglio3!B115</f>
        <v>XBE13C1D2D</v>
      </c>
      <c r="C118" s="96" t="s">
        <v>10</v>
      </c>
      <c r="D118" s="85" t="s">
        <v>1050</v>
      </c>
      <c r="E118" s="97" t="str">
        <f>[1]Foglio3!G115</f>
        <v>Aff.diretto</v>
      </c>
      <c r="F118" s="86" t="str">
        <f>[1]Foglio3!C115</f>
        <v>SALVADOR</v>
      </c>
      <c r="G118" s="87" t="str">
        <f t="shared" si="0"/>
        <v>SALVADOR</v>
      </c>
      <c r="H118" s="82"/>
      <c r="I118" s="80"/>
      <c r="J118" s="83">
        <f>[1]Foglio3!E115</f>
        <v>4162</v>
      </c>
      <c r="K118" s="87" t="str">
        <f t="shared" ref="K118:K150" si="2">G118</f>
        <v>SALVADOR</v>
      </c>
      <c r="L118" s="78"/>
      <c r="M118" s="98"/>
    </row>
    <row r="119" spans="1:13" x14ac:dyDescent="0.25">
      <c r="A119" s="99">
        <v>42144</v>
      </c>
      <c r="B119" s="77" t="str">
        <f>[1]Foglio3!B116</f>
        <v>X9613C1D2E</v>
      </c>
      <c r="C119" s="100" t="s">
        <v>10</v>
      </c>
      <c r="D119" s="84" t="s">
        <v>1051</v>
      </c>
      <c r="E119" s="101" t="str">
        <f>[1]Foglio3!G116</f>
        <v>Aff.diretto</v>
      </c>
      <c r="F119" s="102" t="str">
        <f>[1]Foglio3!C116</f>
        <v>AGRI RAVAGNOLO</v>
      </c>
      <c r="G119" s="103" t="str">
        <f t="shared" si="0"/>
        <v>AGRI RAVAGNOLO</v>
      </c>
      <c r="H119" s="109"/>
      <c r="I119" s="105"/>
      <c r="J119" s="106">
        <f>[1]Foglio3!E116</f>
        <v>950</v>
      </c>
      <c r="K119" s="103" t="str">
        <f t="shared" si="2"/>
        <v>AGRI RAVAGNOLO</v>
      </c>
      <c r="L119" s="107"/>
      <c r="M119" s="108"/>
    </row>
    <row r="120" spans="1:13" x14ac:dyDescent="0.25">
      <c r="A120" s="95">
        <v>42145</v>
      </c>
      <c r="B120" s="77" t="str">
        <f>[1]Foglio3!B117</f>
        <v>X6E13C1D2F</v>
      </c>
      <c r="C120" s="96" t="s">
        <v>10</v>
      </c>
      <c r="D120" s="85" t="s">
        <v>1052</v>
      </c>
      <c r="E120" s="97" t="str">
        <f>[1]Foglio3!G117</f>
        <v>Aff.diretto</v>
      </c>
      <c r="F120" s="86" t="str">
        <f>[1]Foglio3!C117</f>
        <v>TAGLIARIOL</v>
      </c>
      <c r="G120" s="87" t="str">
        <f t="shared" si="0"/>
        <v>TAGLIARIOL</v>
      </c>
      <c r="H120" s="82"/>
      <c r="I120" s="80"/>
      <c r="J120" s="83">
        <f>[1]Foglio3!E117</f>
        <v>5000</v>
      </c>
      <c r="K120" s="87" t="str">
        <f t="shared" si="2"/>
        <v>TAGLIARIOL</v>
      </c>
      <c r="L120" s="78"/>
      <c r="M120" s="98"/>
    </row>
    <row r="121" spans="1:13" x14ac:dyDescent="0.25">
      <c r="A121" s="99">
        <v>42146</v>
      </c>
      <c r="B121" s="77" t="str">
        <f>[1]Foglio3!B118</f>
        <v>X4613C1D30</v>
      </c>
      <c r="C121" s="100" t="s">
        <v>10</v>
      </c>
      <c r="D121" s="84" t="s">
        <v>1053</v>
      </c>
      <c r="E121" s="101" t="str">
        <f>[1]Foglio3!G118</f>
        <v>Aff.diretto</v>
      </c>
      <c r="F121" s="102" t="str">
        <f>[1]Foglio3!C118</f>
        <v>TIPOGRAFIA SARTOR</v>
      </c>
      <c r="G121" s="103" t="str">
        <f t="shared" si="0"/>
        <v>TIPOGRAFIA SARTOR</v>
      </c>
      <c r="H121" s="109"/>
      <c r="I121" s="105"/>
      <c r="J121" s="106">
        <f>[1]Foglio3!E118</f>
        <v>1244.6500000000001</v>
      </c>
      <c r="K121" s="103" t="str">
        <f t="shared" si="2"/>
        <v>TIPOGRAFIA SARTOR</v>
      </c>
      <c r="L121" s="107"/>
      <c r="M121" s="108"/>
    </row>
    <row r="122" spans="1:13" x14ac:dyDescent="0.25">
      <c r="A122" s="95">
        <v>42152</v>
      </c>
      <c r="B122" s="77" t="str">
        <f>[1]Foglio3!B119</f>
        <v>X1E13C1D31</v>
      </c>
      <c r="C122" s="96" t="s">
        <v>10</v>
      </c>
      <c r="D122" s="85" t="s">
        <v>1054</v>
      </c>
      <c r="E122" s="97" t="str">
        <f>[1]Foglio3!G119</f>
        <v>Aff.diretto</v>
      </c>
      <c r="F122" s="86" t="str">
        <f>[1]Foglio3!C119</f>
        <v>IL GIARDINO</v>
      </c>
      <c r="G122" s="87" t="str">
        <f t="shared" si="0"/>
        <v>IL GIARDINO</v>
      </c>
      <c r="H122" s="82"/>
      <c r="I122" s="80"/>
      <c r="J122" s="83">
        <f>[1]Foglio3!E119</f>
        <v>2930</v>
      </c>
      <c r="K122" s="87" t="str">
        <f t="shared" si="2"/>
        <v>IL GIARDINO</v>
      </c>
      <c r="L122" s="78"/>
      <c r="M122" s="98"/>
    </row>
    <row r="123" spans="1:13" x14ac:dyDescent="0.25">
      <c r="A123" s="99">
        <v>42153</v>
      </c>
      <c r="B123" s="77" t="str">
        <f>[1]Foglio3!B120</f>
        <v>XF113C1D32</v>
      </c>
      <c r="C123" s="100" t="s">
        <v>10</v>
      </c>
      <c r="D123" s="84" t="s">
        <v>1055</v>
      </c>
      <c r="E123" s="101" t="str">
        <f>[1]Foglio3!G120</f>
        <v>Aff.diretto</v>
      </c>
      <c r="F123" s="102" t="str">
        <f>[1]Foglio3!C120</f>
        <v xml:space="preserve">ANTHEA </v>
      </c>
      <c r="G123" s="103" t="str">
        <f t="shared" si="0"/>
        <v xml:space="preserve">ANTHEA </v>
      </c>
      <c r="H123" s="109"/>
      <c r="I123" s="105"/>
      <c r="J123" s="106">
        <f>[1]Foglio3!E120</f>
        <v>18972</v>
      </c>
      <c r="K123" s="103" t="str">
        <f t="shared" si="2"/>
        <v xml:space="preserve">ANTHEA </v>
      </c>
      <c r="L123" s="107"/>
      <c r="M123" s="108"/>
    </row>
    <row r="124" spans="1:13" x14ac:dyDescent="0.25">
      <c r="A124" s="95">
        <v>42164</v>
      </c>
      <c r="B124" s="77" t="str">
        <f>[1]Foglio3!B121</f>
        <v>X0414CC22A</v>
      </c>
      <c r="C124" s="96" t="s">
        <v>10</v>
      </c>
      <c r="D124" s="85" t="s">
        <v>1056</v>
      </c>
      <c r="E124" s="97" t="str">
        <f>[1]Foglio3!G121</f>
        <v>Aff.diretto</v>
      </c>
      <c r="F124" s="86" t="str">
        <f>[1]Foglio3!C121</f>
        <v>BARISON</v>
      </c>
      <c r="G124" s="87" t="str">
        <f t="shared" si="0"/>
        <v>BARISON</v>
      </c>
      <c r="H124" s="82"/>
      <c r="I124" s="80"/>
      <c r="J124" s="83">
        <f>[1]Foglio3!E121</f>
        <v>559</v>
      </c>
      <c r="K124" s="87" t="str">
        <f t="shared" si="2"/>
        <v>BARISON</v>
      </c>
      <c r="L124" s="78"/>
      <c r="M124" s="98"/>
    </row>
    <row r="125" spans="1:13" x14ac:dyDescent="0.25">
      <c r="A125" s="99">
        <v>42164</v>
      </c>
      <c r="B125" s="77" t="str">
        <f>[1]Foglio3!B122</f>
        <v>XD714CC22B</v>
      </c>
      <c r="C125" s="100" t="s">
        <v>10</v>
      </c>
      <c r="D125" s="84" t="s">
        <v>2724</v>
      </c>
      <c r="E125" s="101" t="str">
        <f>[1]Foglio3!G122</f>
        <v>Aff.diretto</v>
      </c>
      <c r="F125" s="102" t="str">
        <f>[1]Foglio3!C122</f>
        <v>DIG</v>
      </c>
      <c r="G125" s="103" t="str">
        <f t="shared" si="0"/>
        <v>DIG</v>
      </c>
      <c r="H125" s="109"/>
      <c r="I125" s="105"/>
      <c r="J125" s="106">
        <f>[1]Foglio3!E122</f>
        <v>929.78</v>
      </c>
      <c r="K125" s="103" t="str">
        <f t="shared" si="2"/>
        <v>DIG</v>
      </c>
      <c r="L125" s="107"/>
      <c r="M125" s="108"/>
    </row>
    <row r="126" spans="1:13" x14ac:dyDescent="0.25">
      <c r="A126" s="95">
        <v>42164</v>
      </c>
      <c r="B126" s="77" t="str">
        <f>[1]Foglio3!B123</f>
        <v>XAF14CC22C</v>
      </c>
      <c r="C126" s="96" t="s">
        <v>10</v>
      </c>
      <c r="D126" s="85" t="s">
        <v>1057</v>
      </c>
      <c r="E126" s="97" t="str">
        <f>[1]Foglio3!G123</f>
        <v>Aff.diretto</v>
      </c>
      <c r="F126" s="86" t="str">
        <f>[1]Foglio3!C123</f>
        <v>MORO</v>
      </c>
      <c r="G126" s="87" t="str">
        <f t="shared" si="0"/>
        <v>MORO</v>
      </c>
      <c r="H126" s="82"/>
      <c r="I126" s="80"/>
      <c r="J126" s="83">
        <f>[1]Foglio3!E123</f>
        <v>196</v>
      </c>
      <c r="K126" s="87" t="str">
        <f t="shared" si="2"/>
        <v>MORO</v>
      </c>
      <c r="L126" s="78"/>
      <c r="M126" s="98"/>
    </row>
    <row r="127" spans="1:13" x14ac:dyDescent="0.25">
      <c r="A127" s="99">
        <v>42164</v>
      </c>
      <c r="B127" s="77" t="str">
        <f>[1]Foglio3!B124</f>
        <v>X8714CC22D</v>
      </c>
      <c r="C127" s="100" t="s">
        <v>10</v>
      </c>
      <c r="D127" s="84" t="s">
        <v>1058</v>
      </c>
      <c r="E127" s="101" t="str">
        <f>[1]Foglio3!G124</f>
        <v>Aff.diretto</v>
      </c>
      <c r="F127" s="102" t="str">
        <f>[1]Foglio3!C124</f>
        <v>EUROCHEM 2000</v>
      </c>
      <c r="G127" s="103" t="str">
        <f t="shared" si="0"/>
        <v>EUROCHEM 2000</v>
      </c>
      <c r="H127" s="104"/>
      <c r="I127" s="105"/>
      <c r="J127" s="106">
        <f>[1]Foglio3!E124</f>
        <v>480</v>
      </c>
      <c r="K127" s="103" t="str">
        <f t="shared" si="2"/>
        <v>EUROCHEM 2000</v>
      </c>
      <c r="L127" s="107"/>
      <c r="M127" s="108"/>
    </row>
    <row r="128" spans="1:13" x14ac:dyDescent="0.25">
      <c r="A128" s="95">
        <v>42164</v>
      </c>
      <c r="B128" s="77" t="str">
        <f>[1]Foglio3!B125</f>
        <v>X5F14CC22E</v>
      </c>
      <c r="C128" s="96" t="s">
        <v>10</v>
      </c>
      <c r="D128" s="85" t="s">
        <v>1059</v>
      </c>
      <c r="E128" s="97" t="str">
        <f>[1]Foglio3!G125</f>
        <v>Aff.diretto</v>
      </c>
      <c r="F128" s="86" t="str">
        <f>[1]Foglio3!C125</f>
        <v>GEONOVA</v>
      </c>
      <c r="G128" s="87" t="str">
        <f t="shared" si="0"/>
        <v>GEONOVA</v>
      </c>
      <c r="H128" s="82"/>
      <c r="I128" s="80"/>
      <c r="J128" s="83">
        <f>[1]Foglio3!E125</f>
        <v>2348</v>
      </c>
      <c r="K128" s="87" t="str">
        <f t="shared" si="2"/>
        <v>GEONOVA</v>
      </c>
      <c r="L128" s="78"/>
      <c r="M128" s="98"/>
    </row>
    <row r="129" spans="1:13" x14ac:dyDescent="0.25">
      <c r="A129" s="99">
        <v>42165</v>
      </c>
      <c r="B129" s="77" t="str">
        <f>[1]Foglio3!B126</f>
        <v>X3714CC22F</v>
      </c>
      <c r="C129" s="100" t="s">
        <v>10</v>
      </c>
      <c r="D129" s="84" t="s">
        <v>1060</v>
      </c>
      <c r="E129" s="101" t="str">
        <f>[1]Foglio3!G126</f>
        <v>Aff.diretto</v>
      </c>
      <c r="F129" s="102" t="str">
        <f>[1]Foglio3!C126</f>
        <v>TECNOCLEAN</v>
      </c>
      <c r="G129" s="103" t="str">
        <f t="shared" si="0"/>
        <v>TECNOCLEAN</v>
      </c>
      <c r="H129" s="104"/>
      <c r="I129" s="105"/>
      <c r="J129" s="106">
        <f>[1]Foglio3!E126</f>
        <v>296</v>
      </c>
      <c r="K129" s="103" t="str">
        <f t="shared" si="2"/>
        <v>TECNOCLEAN</v>
      </c>
      <c r="L129" s="107"/>
      <c r="M129" s="108"/>
    </row>
    <row r="130" spans="1:13" x14ac:dyDescent="0.25">
      <c r="A130" s="95">
        <v>42166</v>
      </c>
      <c r="B130" s="77" t="str">
        <f>[1]Foglio3!B127</f>
        <v>X0F14CC230</v>
      </c>
      <c r="C130" s="96" t="s">
        <v>10</v>
      </c>
      <c r="D130" s="85" t="s">
        <v>1061</v>
      </c>
      <c r="E130" s="97" t="str">
        <f>[1]Foglio3!G127</f>
        <v>Aff.diretto</v>
      </c>
      <c r="F130" s="86" t="str">
        <f>[1]Foglio3!C127</f>
        <v>FARMACIA COMUNALE Vle Grigoletti</v>
      </c>
      <c r="G130" s="87" t="str">
        <f t="shared" si="0"/>
        <v>FARMACIA COMUNALE Vle Grigoletti</v>
      </c>
      <c r="H130" s="82"/>
      <c r="I130" s="80"/>
      <c r="J130" s="83">
        <f>[1]Foglio3!E127</f>
        <v>500</v>
      </c>
      <c r="K130" s="87" t="str">
        <f t="shared" si="2"/>
        <v>FARMACIA COMUNALE Vle Grigoletti</v>
      </c>
      <c r="L130" s="78"/>
      <c r="M130" s="98"/>
    </row>
    <row r="131" spans="1:13" x14ac:dyDescent="0.25">
      <c r="A131" s="99">
        <v>42167</v>
      </c>
      <c r="B131" s="77" t="str">
        <f>[1]Foglio3!B128</f>
        <v>XE214CC231</v>
      </c>
      <c r="C131" s="100" t="s">
        <v>10</v>
      </c>
      <c r="D131" s="84" t="s">
        <v>1062</v>
      </c>
      <c r="E131" s="101" t="str">
        <f>[1]Foglio3!G128</f>
        <v>Aff.diretto</v>
      </c>
      <c r="F131" s="102" t="str">
        <f>[1]Foglio3!C128</f>
        <v>KARPOS</v>
      </c>
      <c r="G131" s="103" t="str">
        <f t="shared" si="0"/>
        <v>KARPOS</v>
      </c>
      <c r="H131" s="104"/>
      <c r="I131" s="105"/>
      <c r="J131" s="106">
        <f>[1]Foglio3!E128</f>
        <v>7590</v>
      </c>
      <c r="K131" s="103" t="str">
        <f t="shared" si="2"/>
        <v>KARPOS</v>
      </c>
      <c r="L131" s="107"/>
      <c r="M131" s="108"/>
    </row>
    <row r="132" spans="1:13" x14ac:dyDescent="0.25">
      <c r="A132" s="95">
        <v>42170</v>
      </c>
      <c r="B132" s="77" t="str">
        <f>[1]Foglio3!B129</f>
        <v>XBA14CC232</v>
      </c>
      <c r="C132" s="96" t="s">
        <v>10</v>
      </c>
      <c r="D132" s="85" t="s">
        <v>1063</v>
      </c>
      <c r="E132" s="97" t="str">
        <f>[1]Foglio3!G129</f>
        <v>Aff.diretto</v>
      </c>
      <c r="F132" s="86" t="str">
        <f>[1]Foglio3!C129</f>
        <v>HDOMICILIO</v>
      </c>
      <c r="G132" s="87" t="str">
        <f t="shared" si="0"/>
        <v>HDOMICILIO</v>
      </c>
      <c r="H132" s="82"/>
      <c r="I132" s="80"/>
      <c r="J132" s="83">
        <f>[1]Foglio3!E129</f>
        <v>5500</v>
      </c>
      <c r="K132" s="87" t="str">
        <f t="shared" si="2"/>
        <v>HDOMICILIO</v>
      </c>
      <c r="L132" s="78"/>
      <c r="M132" s="98"/>
    </row>
    <row r="133" spans="1:13" x14ac:dyDescent="0.25">
      <c r="A133" s="99">
        <v>42172</v>
      </c>
      <c r="B133" s="77" t="str">
        <f>[1]Foglio3!B130</f>
        <v>X9214CC233</v>
      </c>
      <c r="C133" s="100" t="s">
        <v>10</v>
      </c>
      <c r="D133" s="84" t="s">
        <v>1064</v>
      </c>
      <c r="E133" s="101" t="str">
        <f>[1]Foglio3!G130</f>
        <v>Aff.diretto</v>
      </c>
      <c r="F133" s="102" t="str">
        <f>[1]Foglio3!C130</f>
        <v>VIVAI TOFFOLI</v>
      </c>
      <c r="G133" s="103" t="str">
        <f t="shared" si="0"/>
        <v>VIVAI TOFFOLI</v>
      </c>
      <c r="H133" s="109"/>
      <c r="I133" s="105"/>
      <c r="J133" s="106">
        <f>[1]Foglio3!E130</f>
        <v>1875</v>
      </c>
      <c r="K133" s="103" t="str">
        <f t="shared" si="2"/>
        <v>VIVAI TOFFOLI</v>
      </c>
      <c r="L133" s="107"/>
      <c r="M133" s="108"/>
    </row>
    <row r="134" spans="1:13" x14ac:dyDescent="0.25">
      <c r="A134" s="95">
        <v>42172</v>
      </c>
      <c r="B134" s="77" t="str">
        <f>[1]Foglio3!B131</f>
        <v>X6A14CC234</v>
      </c>
      <c r="C134" s="96" t="s">
        <v>10</v>
      </c>
      <c r="D134" s="85" t="s">
        <v>1065</v>
      </c>
      <c r="E134" s="97" t="str">
        <f>[1]Foglio3!G131</f>
        <v>Aff.diretto</v>
      </c>
      <c r="F134" s="86" t="str">
        <f>[1]Foglio3!C131</f>
        <v>CORAZZA SNC</v>
      </c>
      <c r="G134" s="87" t="str">
        <f t="shared" si="0"/>
        <v>CORAZZA SNC</v>
      </c>
      <c r="H134" s="82"/>
      <c r="I134" s="80"/>
      <c r="J134" s="83">
        <f>[1]Foglio3!E131</f>
        <v>97.7</v>
      </c>
      <c r="K134" s="87" t="str">
        <f t="shared" si="2"/>
        <v>CORAZZA SNC</v>
      </c>
      <c r="L134" s="78"/>
      <c r="M134" s="98"/>
    </row>
    <row r="135" spans="1:13" x14ac:dyDescent="0.25">
      <c r="A135" s="99">
        <v>42173</v>
      </c>
      <c r="B135" s="77" t="str">
        <f>[1]Foglio3!B132</f>
        <v>X4214CC235</v>
      </c>
      <c r="C135" s="100" t="s">
        <v>10</v>
      </c>
      <c r="D135" s="84" t="s">
        <v>1066</v>
      </c>
      <c r="E135" s="101" t="str">
        <f>[1]Foglio3!G132</f>
        <v>Aff.diretto</v>
      </c>
      <c r="F135" s="102" t="str">
        <f>[1]Foglio3!C132</f>
        <v>COOP NONCELLO</v>
      </c>
      <c r="G135" s="103" t="str">
        <f t="shared" si="0"/>
        <v>COOP NONCELLO</v>
      </c>
      <c r="H135" s="109"/>
      <c r="I135" s="105"/>
      <c r="J135" s="106">
        <f>[1]Foglio3!E132</f>
        <v>1400</v>
      </c>
      <c r="K135" s="103" t="str">
        <f t="shared" si="2"/>
        <v>COOP NONCELLO</v>
      </c>
      <c r="L135" s="107"/>
      <c r="M135" s="108"/>
    </row>
    <row r="136" spans="1:13" x14ac:dyDescent="0.25">
      <c r="A136" s="95">
        <v>42173</v>
      </c>
      <c r="B136" s="77" t="str">
        <f>[1]Foglio3!B133</f>
        <v>X1A14CC236</v>
      </c>
      <c r="C136" s="96" t="s">
        <v>10</v>
      </c>
      <c r="D136" s="85" t="s">
        <v>1067</v>
      </c>
      <c r="E136" s="97" t="str">
        <f>[1]Foglio3!G133</f>
        <v>Aff.diretto</v>
      </c>
      <c r="F136" s="86" t="str">
        <f>[1]Foglio3!C133</f>
        <v>ORIZZONTI VERTICALI</v>
      </c>
      <c r="G136" s="87" t="str">
        <f t="shared" si="0"/>
        <v>ORIZZONTI VERTICALI</v>
      </c>
      <c r="H136" s="82"/>
      <c r="I136" s="80"/>
      <c r="J136" s="83">
        <f>[1]Foglio3!E133</f>
        <v>3200</v>
      </c>
      <c r="K136" s="87" t="str">
        <f t="shared" si="2"/>
        <v>ORIZZONTI VERTICALI</v>
      </c>
      <c r="L136" s="78"/>
      <c r="M136" s="98"/>
    </row>
    <row r="137" spans="1:13" x14ac:dyDescent="0.25">
      <c r="A137" s="99">
        <v>42173</v>
      </c>
      <c r="B137" s="77" t="str">
        <f>[1]Foglio3!B134</f>
        <v>XED14CC237</v>
      </c>
      <c r="C137" s="100" t="s">
        <v>10</v>
      </c>
      <c r="D137" s="84" t="s">
        <v>1068</v>
      </c>
      <c r="E137" s="101" t="str">
        <f>[1]Foglio3!G134</f>
        <v>Aff.diretto</v>
      </c>
      <c r="F137" s="102" t="str">
        <f>[1]Foglio3!C134</f>
        <v>L'ERBA DEL VICINO</v>
      </c>
      <c r="G137" s="103" t="str">
        <f t="shared" si="0"/>
        <v>L'ERBA DEL VICINO</v>
      </c>
      <c r="H137" s="109"/>
      <c r="I137" s="105"/>
      <c r="J137" s="106">
        <f>[1]Foglio3!E134</f>
        <v>1470</v>
      </c>
      <c r="K137" s="103" t="str">
        <f t="shared" si="2"/>
        <v>L'ERBA DEL VICINO</v>
      </c>
      <c r="L137" s="107"/>
      <c r="M137" s="108"/>
    </row>
    <row r="138" spans="1:13" x14ac:dyDescent="0.25">
      <c r="A138" s="95">
        <v>42174</v>
      </c>
      <c r="B138" s="77" t="str">
        <f>[1]Foglio3!B135</f>
        <v>XC514CC238</v>
      </c>
      <c r="C138" s="96" t="s">
        <v>10</v>
      </c>
      <c r="D138" s="85" t="s">
        <v>1069</v>
      </c>
      <c r="E138" s="97" t="str">
        <f>[1]Foglio3!G135</f>
        <v>Aff.diretto</v>
      </c>
      <c r="F138" s="86" t="str">
        <f>[1]Foglio3!C135</f>
        <v>IL GIARDINO</v>
      </c>
      <c r="G138" s="87" t="str">
        <f t="shared" si="0"/>
        <v>IL GIARDINO</v>
      </c>
      <c r="H138" s="82"/>
      <c r="I138" s="80"/>
      <c r="J138" s="83">
        <f>[1]Foglio3!E135</f>
        <v>2880</v>
      </c>
      <c r="K138" s="87" t="str">
        <f t="shared" si="2"/>
        <v>IL GIARDINO</v>
      </c>
      <c r="L138" s="78"/>
      <c r="M138" s="98"/>
    </row>
    <row r="139" spans="1:13" x14ac:dyDescent="0.25">
      <c r="A139" s="99">
        <v>42174</v>
      </c>
      <c r="B139" s="77" t="str">
        <f>[1]Foglio3!B136</f>
        <v>X9D14CC239</v>
      </c>
      <c r="C139" s="100" t="s">
        <v>10</v>
      </c>
      <c r="D139" s="84" t="s">
        <v>1070</v>
      </c>
      <c r="E139" s="101" t="str">
        <f>[1]Foglio3!G136</f>
        <v>Aff.diretto</v>
      </c>
      <c r="F139" s="102" t="str">
        <f>[1]Foglio3!C136</f>
        <v>PIVA FERRUCCIO SRL</v>
      </c>
      <c r="G139" s="103" t="str">
        <f t="shared" si="0"/>
        <v>PIVA FERRUCCIO SRL</v>
      </c>
      <c r="H139" s="109"/>
      <c r="I139" s="105"/>
      <c r="J139" s="106">
        <f>[1]Foglio3!E136</f>
        <v>2120</v>
      </c>
      <c r="K139" s="103" t="str">
        <f t="shared" si="2"/>
        <v>PIVA FERRUCCIO SRL</v>
      </c>
      <c r="L139" s="107"/>
      <c r="M139" s="108"/>
    </row>
    <row r="140" spans="1:13" x14ac:dyDescent="0.25">
      <c r="A140" s="95">
        <v>42174</v>
      </c>
      <c r="B140" s="77" t="str">
        <f>[1]Foglio3!B137</f>
        <v>X7514CC23A</v>
      </c>
      <c r="C140" s="96" t="s">
        <v>10</v>
      </c>
      <c r="D140" s="85" t="s">
        <v>1071</v>
      </c>
      <c r="E140" s="97" t="str">
        <f>[1]Foglio3!G137</f>
        <v>Aff.diretto</v>
      </c>
      <c r="F140" s="86" t="str">
        <f>[1]Foglio3!C137</f>
        <v>GRUPPO MEDIA TRIVENETO</v>
      </c>
      <c r="G140" s="87" t="str">
        <f t="shared" si="0"/>
        <v>GRUPPO MEDIA TRIVENETO</v>
      </c>
      <c r="H140" s="82"/>
      <c r="I140" s="80"/>
      <c r="J140" s="83">
        <f>[1]Foglio3!E137</f>
        <v>4500</v>
      </c>
      <c r="K140" s="87" t="str">
        <f t="shared" si="2"/>
        <v>GRUPPO MEDIA TRIVENETO</v>
      </c>
      <c r="L140" s="78"/>
      <c r="M140" s="98"/>
    </row>
    <row r="141" spans="1:13" x14ac:dyDescent="0.25">
      <c r="A141" s="99">
        <v>42174</v>
      </c>
      <c r="B141" s="77" t="str">
        <f>[1]Foglio3!B138</f>
        <v>X4D14CC23B</v>
      </c>
      <c r="C141" s="100" t="s">
        <v>10</v>
      </c>
      <c r="D141" s="84" t="s">
        <v>1072</v>
      </c>
      <c r="E141" s="101" t="str">
        <f>[1]Foglio3!G138</f>
        <v>Aff.diretto</v>
      </c>
      <c r="F141" s="102" t="str">
        <f>[1]Foglio3!C138</f>
        <v>SNUA</v>
      </c>
      <c r="G141" s="103" t="str">
        <f t="shared" si="0"/>
        <v>SNUA</v>
      </c>
      <c r="H141" s="109"/>
      <c r="I141" s="105"/>
      <c r="J141" s="106">
        <f>[1]Foglio3!E138</f>
        <v>33000</v>
      </c>
      <c r="K141" s="103" t="str">
        <f t="shared" si="2"/>
        <v>SNUA</v>
      </c>
      <c r="L141" s="107"/>
      <c r="M141" s="108"/>
    </row>
    <row r="142" spans="1:13" x14ac:dyDescent="0.25">
      <c r="A142" s="95">
        <v>42174</v>
      </c>
      <c r="B142" s="77" t="str">
        <f>[1]Foglio3!B139</f>
        <v>X2514CC23C</v>
      </c>
      <c r="C142" s="96" t="s">
        <v>10</v>
      </c>
      <c r="D142" s="85" t="s">
        <v>1073</v>
      </c>
      <c r="E142" s="97" t="str">
        <f>[1]Foglio3!G139</f>
        <v>Aff.diretto</v>
      </c>
      <c r="F142" s="86" t="str">
        <f>[1]Foglio3!C139</f>
        <v>G2 SERVICE SRL</v>
      </c>
      <c r="G142" s="87" t="str">
        <f t="shared" si="0"/>
        <v>G2 SERVICE SRL</v>
      </c>
      <c r="H142" s="82"/>
      <c r="I142" s="80"/>
      <c r="J142" s="83">
        <f>[1]Foglio3!E139</f>
        <v>12000</v>
      </c>
      <c r="K142" s="87" t="str">
        <f t="shared" si="2"/>
        <v>G2 SERVICE SRL</v>
      </c>
      <c r="L142" s="78"/>
      <c r="M142" s="98"/>
    </row>
    <row r="143" spans="1:13" x14ac:dyDescent="0.25">
      <c r="A143" s="99">
        <v>42174</v>
      </c>
      <c r="B143" s="77" t="str">
        <f>[1]Foglio3!B140</f>
        <v>XF814CC23D</v>
      </c>
      <c r="C143" s="100" t="s">
        <v>10</v>
      </c>
      <c r="D143" s="84" t="s">
        <v>1010</v>
      </c>
      <c r="E143" s="101" t="str">
        <f>[1]Foglio3!G140</f>
        <v>Aff.diretto</v>
      </c>
      <c r="F143" s="102" t="str">
        <f>[1]Foglio3!C140</f>
        <v>WELNA snc</v>
      </c>
      <c r="G143" s="103" t="str">
        <f t="shared" si="0"/>
        <v>WELNA snc</v>
      </c>
      <c r="H143" s="109"/>
      <c r="I143" s="105"/>
      <c r="J143" s="106">
        <f>[1]Foglio3!E140</f>
        <v>36000</v>
      </c>
      <c r="K143" s="103" t="str">
        <f t="shared" si="2"/>
        <v>WELNA snc</v>
      </c>
      <c r="L143" s="107"/>
      <c r="M143" s="108"/>
    </row>
    <row r="144" spans="1:13" x14ac:dyDescent="0.25">
      <c r="A144" s="95">
        <v>42905</v>
      </c>
      <c r="B144" s="77" t="s">
        <v>2667</v>
      </c>
      <c r="C144" s="96" t="s">
        <v>10</v>
      </c>
      <c r="D144" s="85" t="s">
        <v>2666</v>
      </c>
      <c r="E144" s="97" t="s">
        <v>150</v>
      </c>
      <c r="F144" s="86" t="s">
        <v>2668</v>
      </c>
      <c r="G144" s="87" t="s">
        <v>2668</v>
      </c>
      <c r="H144" s="82"/>
      <c r="I144" s="80"/>
      <c r="J144" s="83">
        <v>134000</v>
      </c>
      <c r="K144" s="87" t="s">
        <v>2668</v>
      </c>
      <c r="L144" s="78"/>
      <c r="M144" s="98"/>
    </row>
    <row r="145" spans="1:13" x14ac:dyDescent="0.25">
      <c r="A145" s="99">
        <v>42198</v>
      </c>
      <c r="B145" s="77" t="str">
        <f>[1]Foglio3!B141</f>
        <v>XD014CC23E</v>
      </c>
      <c r="C145" s="100" t="s">
        <v>10</v>
      </c>
      <c r="D145" s="84" t="s">
        <v>1074</v>
      </c>
      <c r="E145" s="101" t="str">
        <f>[1]Foglio3!G141</f>
        <v>Aff.diretto</v>
      </c>
      <c r="F145" s="102" t="str">
        <f>[1]Foglio3!C141</f>
        <v>ARBORTECH</v>
      </c>
      <c r="G145" s="103" t="str">
        <f t="shared" si="0"/>
        <v>ARBORTECH</v>
      </c>
      <c r="H145" s="109"/>
      <c r="I145" s="105"/>
      <c r="J145" s="106">
        <f>[1]Foglio3!E141</f>
        <v>10800</v>
      </c>
      <c r="K145" s="103" t="str">
        <f t="shared" si="2"/>
        <v>ARBORTECH</v>
      </c>
      <c r="L145" s="107"/>
      <c r="M145" s="108"/>
    </row>
    <row r="146" spans="1:13" x14ac:dyDescent="0.25">
      <c r="A146" s="95">
        <v>42179</v>
      </c>
      <c r="B146" s="77" t="str">
        <f>[1]Foglio3!B142</f>
        <v>XA814CC23F</v>
      </c>
      <c r="C146" s="96" t="s">
        <v>10</v>
      </c>
      <c r="D146" s="85" t="s">
        <v>1075</v>
      </c>
      <c r="E146" s="97" t="str">
        <f>[1]Foglio3!G142</f>
        <v>Aff.diretto</v>
      </c>
      <c r="F146" s="86" t="str">
        <f>[1]Foglio3!C142</f>
        <v>PUBLISTAR</v>
      </c>
      <c r="G146" s="87" t="str">
        <f t="shared" si="0"/>
        <v>PUBLISTAR</v>
      </c>
      <c r="H146" s="82"/>
      <c r="I146" s="80"/>
      <c r="J146" s="83">
        <f>[1]Foglio3!E142</f>
        <v>400</v>
      </c>
      <c r="K146" s="87" t="str">
        <f t="shared" si="2"/>
        <v>PUBLISTAR</v>
      </c>
      <c r="L146" s="78"/>
      <c r="M146" s="98"/>
    </row>
    <row r="147" spans="1:13" x14ac:dyDescent="0.25">
      <c r="A147" s="99">
        <v>42179</v>
      </c>
      <c r="B147" s="77" t="str">
        <f>[1]Foglio3!B143</f>
        <v>X8014CC240</v>
      </c>
      <c r="C147" s="100" t="s">
        <v>10</v>
      </c>
      <c r="D147" s="84" t="s">
        <v>1076</v>
      </c>
      <c r="E147" s="101" t="str">
        <f>[1]Foglio3!G143</f>
        <v>Aff.diretto</v>
      </c>
      <c r="F147" s="102" t="str">
        <f>[1]Foglio3!C143</f>
        <v>CINEMAZERO</v>
      </c>
      <c r="G147" s="103" t="str">
        <f t="shared" si="0"/>
        <v>CINEMAZERO</v>
      </c>
      <c r="H147" s="109"/>
      <c r="I147" s="105"/>
      <c r="J147" s="106">
        <f>[1]Foglio3!E143</f>
        <v>3800</v>
      </c>
      <c r="K147" s="103" t="str">
        <f t="shared" si="2"/>
        <v>CINEMAZERO</v>
      </c>
      <c r="L147" s="107"/>
      <c r="M147" s="108"/>
    </row>
    <row r="148" spans="1:13" x14ac:dyDescent="0.25">
      <c r="A148" s="95">
        <v>42180</v>
      </c>
      <c r="B148" s="77" t="str">
        <f>[1]Foglio3!B144</f>
        <v>X5814CC241</v>
      </c>
      <c r="C148" s="96" t="s">
        <v>10</v>
      </c>
      <c r="D148" s="85" t="s">
        <v>1077</v>
      </c>
      <c r="E148" s="97" t="str">
        <f>[1]Foglio3!G144</f>
        <v>Aff.diretto</v>
      </c>
      <c r="F148" s="86" t="str">
        <f>[1]Foglio3!C144</f>
        <v>CINEMAZERO</v>
      </c>
      <c r="G148" s="87" t="str">
        <f t="shared" si="0"/>
        <v>CINEMAZERO</v>
      </c>
      <c r="H148" s="82"/>
      <c r="I148" s="80"/>
      <c r="J148" s="83">
        <f>[1]Foglio3!E144</f>
        <v>10715</v>
      </c>
      <c r="K148" s="87" t="str">
        <f t="shared" si="2"/>
        <v>CINEMAZERO</v>
      </c>
      <c r="L148" s="78"/>
      <c r="M148" s="98"/>
    </row>
    <row r="149" spans="1:13" x14ac:dyDescent="0.25">
      <c r="A149" s="99">
        <v>42184</v>
      </c>
      <c r="B149" s="77" t="str">
        <f>[1]Foglio3!B145</f>
        <v>X3014CC242</v>
      </c>
      <c r="C149" s="100" t="s">
        <v>10</v>
      </c>
      <c r="D149" s="84" t="s">
        <v>1078</v>
      </c>
      <c r="E149" s="101" t="str">
        <f>[1]Foglio3!G145</f>
        <v>Aff.diretto</v>
      </c>
      <c r="F149" s="102" t="str">
        <f>[1]Foglio3!C145</f>
        <v>MARVER</v>
      </c>
      <c r="G149" s="103" t="str">
        <f t="shared" si="0"/>
        <v>MARVER</v>
      </c>
      <c r="H149" s="109"/>
      <c r="I149" s="105"/>
      <c r="J149" s="106">
        <f>[1]Foglio3!E145</f>
        <v>36900</v>
      </c>
      <c r="K149" s="103" t="str">
        <f t="shared" si="2"/>
        <v>MARVER</v>
      </c>
      <c r="L149" s="107"/>
      <c r="M149" s="108"/>
    </row>
    <row r="150" spans="1:13" x14ac:dyDescent="0.25">
      <c r="A150" s="95">
        <v>42184</v>
      </c>
      <c r="B150" s="77" t="str">
        <f>[1]Foglio3!B146</f>
        <v>X0814CC243</v>
      </c>
      <c r="C150" s="96" t="s">
        <v>10</v>
      </c>
      <c r="D150" s="85" t="s">
        <v>1079</v>
      </c>
      <c r="E150" s="97" t="str">
        <f>[1]Foglio3!G146</f>
        <v>Aff.diretto</v>
      </c>
      <c r="F150" s="86" t="str">
        <f>[1]Foglio3!C146</f>
        <v>MANZONI</v>
      </c>
      <c r="G150" s="87" t="str">
        <f t="shared" si="0"/>
        <v>MANZONI</v>
      </c>
      <c r="H150" s="82"/>
      <c r="I150" s="80"/>
      <c r="J150" s="83">
        <f>[1]Foglio3!E146</f>
        <v>15800</v>
      </c>
      <c r="K150" s="87" t="str">
        <f t="shared" si="2"/>
        <v>MANZONI</v>
      </c>
      <c r="L150" s="78"/>
      <c r="M150" s="98"/>
    </row>
    <row r="151" spans="1:13" x14ac:dyDescent="0.25">
      <c r="A151" s="99">
        <v>42184</v>
      </c>
      <c r="B151" s="77" t="str">
        <f>[1]Foglio3!B147</f>
        <v>XDB14CC244</v>
      </c>
      <c r="C151" s="100" t="s">
        <v>10</v>
      </c>
      <c r="D151" s="84" t="s">
        <v>1080</v>
      </c>
      <c r="E151" s="101" t="str">
        <f>[1]Foglio3!G147</f>
        <v>Aff.diretto</v>
      </c>
      <c r="F151" s="102" t="str">
        <f>[1]Foglio3!C147</f>
        <v>DIESEL PORDENONE</v>
      </c>
      <c r="G151" s="103" t="str">
        <f t="shared" ref="G151:G218" si="3">F151</f>
        <v>DIESEL PORDENONE</v>
      </c>
      <c r="H151" s="109"/>
      <c r="I151" s="105"/>
      <c r="J151" s="106">
        <f>[1]Foglio3!E147</f>
        <v>5500</v>
      </c>
      <c r="K151" s="103" t="str">
        <f t="shared" ref="K151:K183" si="4">G151</f>
        <v>DIESEL PORDENONE</v>
      </c>
      <c r="L151" s="107"/>
      <c r="M151" s="108"/>
    </row>
    <row r="152" spans="1:13" x14ac:dyDescent="0.25">
      <c r="A152" s="95">
        <v>42184</v>
      </c>
      <c r="B152" s="77" t="str">
        <f>[1]Foglio3!B148</f>
        <v>XB314CC245</v>
      </c>
      <c r="C152" s="96" t="s">
        <v>10</v>
      </c>
      <c r="D152" s="85" t="s">
        <v>1081</v>
      </c>
      <c r="E152" s="97" t="str">
        <f>[1]Foglio3!G148</f>
        <v>Aff.diretto</v>
      </c>
      <c r="F152" s="86" t="str">
        <f>[1]Foglio3!C148</f>
        <v>GEONOVA</v>
      </c>
      <c r="G152" s="87" t="str">
        <f t="shared" si="3"/>
        <v>GEONOVA</v>
      </c>
      <c r="H152" s="82"/>
      <c r="I152" s="80"/>
      <c r="J152" s="83">
        <f>[1]Foglio3!E148</f>
        <v>2780</v>
      </c>
      <c r="K152" s="87" t="str">
        <f t="shared" si="4"/>
        <v>GEONOVA</v>
      </c>
      <c r="L152" s="78"/>
      <c r="M152" s="98"/>
    </row>
    <row r="153" spans="1:13" x14ac:dyDescent="0.25">
      <c r="A153" s="99">
        <v>42187</v>
      </c>
      <c r="B153" s="77" t="str">
        <f>[1]Foglio3!B149</f>
        <v>X8B14CC246</v>
      </c>
      <c r="C153" s="100" t="s">
        <v>10</v>
      </c>
      <c r="D153" s="84" t="s">
        <v>1082</v>
      </c>
      <c r="E153" s="101" t="str">
        <f>[1]Foglio3!G149</f>
        <v>Aff.diretto</v>
      </c>
      <c r="F153" s="102" t="str">
        <f>[1]Foglio3!C149</f>
        <v>CRM</v>
      </c>
      <c r="G153" s="103" t="str">
        <f t="shared" si="3"/>
        <v>CRM</v>
      </c>
      <c r="H153" s="109"/>
      <c r="I153" s="105"/>
      <c r="J153" s="106">
        <f>[1]Foglio3!E149</f>
        <v>647</v>
      </c>
      <c r="K153" s="103" t="str">
        <f t="shared" si="4"/>
        <v>CRM</v>
      </c>
      <c r="L153" s="107"/>
      <c r="M153" s="108"/>
    </row>
    <row r="154" spans="1:13" x14ac:dyDescent="0.25">
      <c r="A154" s="95">
        <v>42187</v>
      </c>
      <c r="B154" s="77" t="str">
        <f>[1]Foglio3!B150</f>
        <v>X6314CC247</v>
      </c>
      <c r="C154" s="96" t="s">
        <v>10</v>
      </c>
      <c r="D154" s="85" t="s">
        <v>1083</v>
      </c>
      <c r="E154" s="97" t="str">
        <f>[1]Foglio3!G150</f>
        <v>Aff.diretto</v>
      </c>
      <c r="F154" s="86" t="str">
        <f>[1]Foglio3!C150</f>
        <v>CARROZZERIA PIEVE</v>
      </c>
      <c r="G154" s="87" t="str">
        <f t="shared" si="3"/>
        <v>CARROZZERIA PIEVE</v>
      </c>
      <c r="H154" s="82"/>
      <c r="I154" s="80"/>
      <c r="J154" s="83">
        <f>[1]Foglio3!E150</f>
        <v>2098.2800000000002</v>
      </c>
      <c r="K154" s="87" t="str">
        <f t="shared" si="4"/>
        <v>CARROZZERIA PIEVE</v>
      </c>
      <c r="L154" s="78"/>
      <c r="M154" s="98"/>
    </row>
    <row r="155" spans="1:13" x14ac:dyDescent="0.25">
      <c r="A155" s="99">
        <v>42187</v>
      </c>
      <c r="B155" s="77" t="str">
        <f>[1]Foglio3!B151</f>
        <v>X3B14CC248</v>
      </c>
      <c r="C155" s="100" t="s">
        <v>10</v>
      </c>
      <c r="D155" s="84" t="s">
        <v>1084</v>
      </c>
      <c r="E155" s="101" t="str">
        <f>[1]Foglio3!G151</f>
        <v>Aff.diretto</v>
      </c>
      <c r="F155" s="102" t="str">
        <f>[1]Foglio3!C151</f>
        <v>DIG</v>
      </c>
      <c r="G155" s="103" t="str">
        <f t="shared" si="3"/>
        <v>DIG</v>
      </c>
      <c r="H155" s="109"/>
      <c r="I155" s="105"/>
      <c r="J155" s="106">
        <f>[1]Foglio3!E151</f>
        <v>5000</v>
      </c>
      <c r="K155" s="103" t="str">
        <f t="shared" si="4"/>
        <v>DIG</v>
      </c>
      <c r="L155" s="107"/>
      <c r="M155" s="108"/>
    </row>
    <row r="156" spans="1:13" x14ac:dyDescent="0.25">
      <c r="A156" s="95">
        <v>42186</v>
      </c>
      <c r="B156" s="77" t="str">
        <f>[1]Foglio3!B152</f>
        <v>X1314CC249</v>
      </c>
      <c r="C156" s="96" t="s">
        <v>10</v>
      </c>
      <c r="D156" s="85" t="s">
        <v>1085</v>
      </c>
      <c r="E156" s="97" t="str">
        <f>[1]Foglio3!G152</f>
        <v>Aff.diretto</v>
      </c>
      <c r="F156" s="86" t="str">
        <f>[1]Foglio3!C152</f>
        <v>TIPOGRAFIA TRIVELLI</v>
      </c>
      <c r="G156" s="87" t="str">
        <f t="shared" si="3"/>
        <v>TIPOGRAFIA TRIVELLI</v>
      </c>
      <c r="H156" s="82"/>
      <c r="I156" s="80"/>
      <c r="J156" s="83">
        <f>[1]Foglio3!E152</f>
        <v>170</v>
      </c>
      <c r="K156" s="87" t="str">
        <f t="shared" si="4"/>
        <v>TIPOGRAFIA TRIVELLI</v>
      </c>
      <c r="L156" s="78"/>
      <c r="M156" s="98"/>
    </row>
    <row r="157" spans="1:13" x14ac:dyDescent="0.25">
      <c r="A157" s="99">
        <v>42187</v>
      </c>
      <c r="B157" s="77" t="str">
        <f>[1]Foglio3!B153</f>
        <v>XE614CC24A</v>
      </c>
      <c r="C157" s="100" t="s">
        <v>10</v>
      </c>
      <c r="D157" s="84" t="s">
        <v>1086</v>
      </c>
      <c r="E157" s="101" t="str">
        <f>[1]Foglio3!G153</f>
        <v>Aff.diretto</v>
      </c>
      <c r="F157" s="102" t="str">
        <f>[1]Foglio3!C153</f>
        <v>COFF di PALADIN</v>
      </c>
      <c r="G157" s="103" t="str">
        <f t="shared" si="3"/>
        <v>COFF di PALADIN</v>
      </c>
      <c r="H157" s="109"/>
      <c r="I157" s="105"/>
      <c r="J157" s="106">
        <f>[1]Foglio3!E153</f>
        <v>2000</v>
      </c>
      <c r="K157" s="103" t="str">
        <f t="shared" si="4"/>
        <v>COFF di PALADIN</v>
      </c>
      <c r="L157" s="107"/>
      <c r="M157" s="108"/>
    </row>
    <row r="158" spans="1:13" x14ac:dyDescent="0.25">
      <c r="A158" s="95">
        <v>42187</v>
      </c>
      <c r="B158" s="77" t="str">
        <f>[1]Foglio3!B154</f>
        <v>XBE14CC24B</v>
      </c>
      <c r="C158" s="96" t="s">
        <v>10</v>
      </c>
      <c r="D158" s="85" t="s">
        <v>1087</v>
      </c>
      <c r="E158" s="97" t="str">
        <f>[1]Foglio3!G154</f>
        <v>Aff.diretto</v>
      </c>
      <c r="F158" s="86" t="str">
        <f>[1]Foglio3!C154</f>
        <v>FABRIS</v>
      </c>
      <c r="G158" s="87" t="str">
        <f t="shared" si="3"/>
        <v>FABRIS</v>
      </c>
      <c r="H158" s="82"/>
      <c r="I158" s="80"/>
      <c r="J158" s="83">
        <f>[1]Foglio3!E154</f>
        <v>2000</v>
      </c>
      <c r="K158" s="87" t="str">
        <f t="shared" si="4"/>
        <v>FABRIS</v>
      </c>
      <c r="L158" s="78"/>
      <c r="M158" s="98"/>
    </row>
    <row r="159" spans="1:13" x14ac:dyDescent="0.25">
      <c r="A159" s="99">
        <v>42187</v>
      </c>
      <c r="B159" s="77" t="str">
        <f>[1]Foglio3!B155</f>
        <v>X9614CC24C</v>
      </c>
      <c r="C159" s="100" t="s">
        <v>10</v>
      </c>
      <c r="D159" s="84" t="s">
        <v>1088</v>
      </c>
      <c r="E159" s="101" t="str">
        <f>[1]Foglio3!G155</f>
        <v>Aff.diretto</v>
      </c>
      <c r="F159" s="102" t="str">
        <f>[1]Foglio3!C155</f>
        <v>FORMAIO GIUSEPPE</v>
      </c>
      <c r="G159" s="103" t="str">
        <f t="shared" si="3"/>
        <v>FORMAIO GIUSEPPE</v>
      </c>
      <c r="H159" s="109"/>
      <c r="I159" s="105"/>
      <c r="J159" s="106">
        <f>[1]Foglio3!E155</f>
        <v>10000</v>
      </c>
      <c r="K159" s="103" t="str">
        <f t="shared" si="4"/>
        <v>FORMAIO GIUSEPPE</v>
      </c>
      <c r="L159" s="107"/>
      <c r="M159" s="108"/>
    </row>
    <row r="160" spans="1:13" x14ac:dyDescent="0.25">
      <c r="A160" s="95">
        <v>42187</v>
      </c>
      <c r="B160" s="77" t="str">
        <f>[1]Foglio3!B156</f>
        <v>X6E14CC24D</v>
      </c>
      <c r="C160" s="96" t="s">
        <v>10</v>
      </c>
      <c r="D160" s="85" t="s">
        <v>1088</v>
      </c>
      <c r="E160" s="97" t="str">
        <f>[1]Foglio3!G156</f>
        <v>Aff.diretto</v>
      </c>
      <c r="F160" s="86" t="str">
        <f>[1]Foglio3!C156</f>
        <v>SALVADOR</v>
      </c>
      <c r="G160" s="87" t="str">
        <f t="shared" si="3"/>
        <v>SALVADOR</v>
      </c>
      <c r="H160" s="82"/>
      <c r="I160" s="80"/>
      <c r="J160" s="83">
        <f>[1]Foglio3!E156</f>
        <v>4000</v>
      </c>
      <c r="K160" s="87" t="str">
        <f t="shared" si="4"/>
        <v>SALVADOR</v>
      </c>
      <c r="L160" s="78"/>
      <c r="M160" s="98"/>
    </row>
    <row r="161" spans="1:13" x14ac:dyDescent="0.25">
      <c r="A161" s="99">
        <v>42188</v>
      </c>
      <c r="B161" s="77" t="str">
        <f>[1]Foglio3!B157</f>
        <v>X4614CC24E</v>
      </c>
      <c r="C161" s="100" t="s">
        <v>10</v>
      </c>
      <c r="D161" s="84" t="s">
        <v>1089</v>
      </c>
      <c r="E161" s="101" t="str">
        <f>[1]Foglio3!G157</f>
        <v>Aff.diretto</v>
      </c>
      <c r="F161" s="102" t="str">
        <f>[1]Foglio3!C157</f>
        <v>AUREA</v>
      </c>
      <c r="G161" s="103" t="str">
        <f t="shared" si="3"/>
        <v>AUREA</v>
      </c>
      <c r="H161" s="109"/>
      <c r="I161" s="105"/>
      <c r="J161" s="106">
        <f>[1]Foglio3!E157</f>
        <v>2500</v>
      </c>
      <c r="K161" s="103" t="str">
        <f t="shared" si="4"/>
        <v>AUREA</v>
      </c>
      <c r="L161" s="107"/>
      <c r="M161" s="108"/>
    </row>
    <row r="162" spans="1:13" x14ac:dyDescent="0.25">
      <c r="A162" s="95">
        <v>42192</v>
      </c>
      <c r="B162" s="77" t="str">
        <f>[1]Foglio3!B158</f>
        <v>X1E14CC24F</v>
      </c>
      <c r="C162" s="96" t="s">
        <v>10</v>
      </c>
      <c r="D162" s="85" t="s">
        <v>1090</v>
      </c>
      <c r="E162" s="97" t="str">
        <f>[1]Foglio3!G158</f>
        <v>Aff.diretto</v>
      </c>
      <c r="F162" s="86" t="str">
        <f>[1]Foglio3!C158</f>
        <v>COPY ART</v>
      </c>
      <c r="G162" s="87" t="str">
        <f t="shared" si="3"/>
        <v>COPY ART</v>
      </c>
      <c r="H162" s="82"/>
      <c r="I162" s="80"/>
      <c r="J162" s="83">
        <f>[1]Foglio3!E158</f>
        <v>82</v>
      </c>
      <c r="K162" s="87" t="str">
        <f t="shared" si="4"/>
        <v>COPY ART</v>
      </c>
      <c r="L162" s="78"/>
      <c r="M162" s="98"/>
    </row>
    <row r="163" spans="1:13" x14ac:dyDescent="0.25">
      <c r="A163" s="99">
        <v>42193</v>
      </c>
      <c r="B163" s="77" t="str">
        <f>[1]Foglio3!B159</f>
        <v>XF114CC250</v>
      </c>
      <c r="C163" s="100" t="s">
        <v>10</v>
      </c>
      <c r="D163" s="84" t="s">
        <v>1091</v>
      </c>
      <c r="E163" s="101" t="str">
        <f>[1]Foglio3!G159</f>
        <v>Aff.diretto</v>
      </c>
      <c r="F163" s="102" t="str">
        <f>[1]Foglio3!C159</f>
        <v>CENTRO COMPRESSORI SRL</v>
      </c>
      <c r="G163" s="103" t="str">
        <f t="shared" si="3"/>
        <v>CENTRO COMPRESSORI SRL</v>
      </c>
      <c r="H163" s="109"/>
      <c r="I163" s="105"/>
      <c r="J163" s="106">
        <f>[1]Foglio3!E159</f>
        <v>391.45</v>
      </c>
      <c r="K163" s="103" t="str">
        <f t="shared" si="4"/>
        <v>CENTRO COMPRESSORI SRL</v>
      </c>
      <c r="L163" s="107"/>
      <c r="M163" s="108"/>
    </row>
    <row r="164" spans="1:13" x14ac:dyDescent="0.25">
      <c r="A164" s="95">
        <v>42195</v>
      </c>
      <c r="B164" s="77" t="str">
        <f>[1]Foglio3!B160</f>
        <v>XC914CC251</v>
      </c>
      <c r="C164" s="96" t="s">
        <v>10</v>
      </c>
      <c r="D164" s="85" t="s">
        <v>1092</v>
      </c>
      <c r="E164" s="97" t="str">
        <f>[1]Foglio3!G160</f>
        <v>Aff.diretto</v>
      </c>
      <c r="F164" s="86" t="str">
        <f>[1]Foglio3!C160</f>
        <v>NUOVA TECNO GEST</v>
      </c>
      <c r="G164" s="87" t="str">
        <f t="shared" si="3"/>
        <v>NUOVA TECNO GEST</v>
      </c>
      <c r="H164" s="82"/>
      <c r="I164" s="80"/>
      <c r="J164" s="83">
        <f>[1]Foglio3!E160</f>
        <v>1290</v>
      </c>
      <c r="K164" s="87" t="str">
        <f t="shared" si="4"/>
        <v>NUOVA TECNO GEST</v>
      </c>
      <c r="L164" s="78"/>
      <c r="M164" s="98"/>
    </row>
    <row r="165" spans="1:13" x14ac:dyDescent="0.25">
      <c r="A165" s="99">
        <v>42195</v>
      </c>
      <c r="B165" s="77" t="str">
        <f>[1]Foglio3!B161</f>
        <v>XA114CC252</v>
      </c>
      <c r="C165" s="100" t="s">
        <v>10</v>
      </c>
      <c r="D165" s="84" t="s">
        <v>1093</v>
      </c>
      <c r="E165" s="101" t="str">
        <f>[1]Foglio3!G161</f>
        <v>Aff.diretto</v>
      </c>
      <c r="F165" s="102" t="str">
        <f>[1]Foglio3!C161</f>
        <v xml:space="preserve">FRANZEN </v>
      </c>
      <c r="G165" s="103" t="str">
        <f t="shared" si="3"/>
        <v xml:space="preserve">FRANZEN </v>
      </c>
      <c r="H165" s="109"/>
      <c r="I165" s="105"/>
      <c r="J165" s="106">
        <f>[1]Foglio3!E161</f>
        <v>40.950000000000003</v>
      </c>
      <c r="K165" s="103" t="str">
        <f t="shared" si="4"/>
        <v xml:space="preserve">FRANZEN </v>
      </c>
      <c r="L165" s="107"/>
      <c r="M165" s="108"/>
    </row>
    <row r="166" spans="1:13" x14ac:dyDescent="0.25">
      <c r="A166" s="95">
        <v>42195</v>
      </c>
      <c r="B166" s="77" t="str">
        <f>[1]Foglio3!B162</f>
        <v>X7914CC253</v>
      </c>
      <c r="C166" s="96" t="s">
        <v>10</v>
      </c>
      <c r="D166" s="85" t="s">
        <v>1094</v>
      </c>
      <c r="E166" s="97" t="str">
        <f>[1]Foglio3!G162</f>
        <v>Aff.diretto</v>
      </c>
      <c r="F166" s="86" t="str">
        <f>[1]Foglio3!C162</f>
        <v xml:space="preserve">ANTHEA </v>
      </c>
      <c r="G166" s="87" t="str">
        <f t="shared" si="3"/>
        <v xml:space="preserve">ANTHEA </v>
      </c>
      <c r="H166" s="82"/>
      <c r="I166" s="80"/>
      <c r="J166" s="83">
        <f>[1]Foglio3!E162</f>
        <v>3600</v>
      </c>
      <c r="K166" s="87" t="str">
        <f t="shared" si="4"/>
        <v xml:space="preserve">ANTHEA </v>
      </c>
      <c r="L166" s="78"/>
      <c r="M166" s="98"/>
    </row>
    <row r="167" spans="1:13" x14ac:dyDescent="0.25">
      <c r="A167" s="99">
        <v>42201</v>
      </c>
      <c r="B167" s="77" t="str">
        <f>[1]Foglio3!B163</f>
        <v>X5114CC254</v>
      </c>
      <c r="C167" s="100" t="s">
        <v>10</v>
      </c>
      <c r="D167" s="84" t="s">
        <v>1095</v>
      </c>
      <c r="E167" s="101" t="str">
        <f>[1]Foglio3!G163</f>
        <v>Aff.diretto</v>
      </c>
      <c r="F167" s="102" t="str">
        <f>[1]Foglio3!C163</f>
        <v>FAETI SRL</v>
      </c>
      <c r="G167" s="103" t="str">
        <f t="shared" si="3"/>
        <v>FAETI SRL</v>
      </c>
      <c r="H167" s="109"/>
      <c r="I167" s="105"/>
      <c r="J167" s="106">
        <f>[1]Foglio3!E163</f>
        <v>700</v>
      </c>
      <c r="K167" s="103" t="str">
        <f t="shared" si="4"/>
        <v>FAETI SRL</v>
      </c>
      <c r="L167" s="107"/>
      <c r="M167" s="108"/>
    </row>
    <row r="168" spans="1:13" x14ac:dyDescent="0.25">
      <c r="A168" s="95">
        <v>42205</v>
      </c>
      <c r="B168" s="77" t="str">
        <f>[1]Foglio3!B164</f>
        <v>X2914CC255</v>
      </c>
      <c r="C168" s="96" t="s">
        <v>10</v>
      </c>
      <c r="D168" s="85" t="s">
        <v>1010</v>
      </c>
      <c r="E168" s="97" t="str">
        <f>[1]Foglio3!G164</f>
        <v>Aff.diretto</v>
      </c>
      <c r="F168" s="86" t="str">
        <f>[1]Foglio3!C164</f>
        <v>WELNA snc</v>
      </c>
      <c r="G168" s="87" t="str">
        <f t="shared" si="3"/>
        <v>WELNA snc</v>
      </c>
      <c r="H168" s="82"/>
      <c r="I168" s="80"/>
      <c r="J168" s="83">
        <f>[1]Foglio3!E164</f>
        <v>36000</v>
      </c>
      <c r="K168" s="87" t="str">
        <f t="shared" si="4"/>
        <v>WELNA snc</v>
      </c>
      <c r="L168" s="78"/>
      <c r="M168" s="98"/>
    </row>
    <row r="169" spans="1:13" x14ac:dyDescent="0.25">
      <c r="A169" s="99">
        <v>42206</v>
      </c>
      <c r="B169" s="77" t="str">
        <f>[1]Foglio3!B165</f>
        <v>X0114CC256</v>
      </c>
      <c r="C169" s="100" t="s">
        <v>10</v>
      </c>
      <c r="D169" s="84" t="s">
        <v>1096</v>
      </c>
      <c r="E169" s="101" t="str">
        <f>[1]Foglio3!G165</f>
        <v>procedura negoziata</v>
      </c>
      <c r="F169" s="102" t="str">
        <f>[1]Foglio3!C165</f>
        <v>JCOPLASTIC SPA</v>
      </c>
      <c r="G169" s="103" t="str">
        <f t="shared" si="3"/>
        <v>JCOPLASTIC SPA</v>
      </c>
      <c r="H169" s="109"/>
      <c r="I169" s="105"/>
      <c r="J169" s="106">
        <f>[1]Foglio3!E165</f>
        <v>25692</v>
      </c>
      <c r="K169" s="103" t="str">
        <f t="shared" si="4"/>
        <v>JCOPLASTIC SPA</v>
      </c>
      <c r="L169" s="107"/>
      <c r="M169" s="108"/>
    </row>
    <row r="170" spans="1:13" x14ac:dyDescent="0.25">
      <c r="A170" s="95">
        <v>42207</v>
      </c>
      <c r="B170" s="77" t="str">
        <f>[1]Foglio3!B166</f>
        <v>XD414CC257</v>
      </c>
      <c r="C170" s="96" t="s">
        <v>10</v>
      </c>
      <c r="D170" s="85" t="s">
        <v>1097</v>
      </c>
      <c r="E170" s="97" t="str">
        <f>[1]Foglio3!G166</f>
        <v>Aff.diretto</v>
      </c>
      <c r="F170" s="86" t="str">
        <f>[1]Foglio3!C166</f>
        <v>DNV</v>
      </c>
      <c r="G170" s="87" t="str">
        <f t="shared" si="3"/>
        <v>DNV</v>
      </c>
      <c r="H170" s="82"/>
      <c r="I170" s="80"/>
      <c r="J170" s="83">
        <f>[1]Foglio3!E166</f>
        <v>12000</v>
      </c>
      <c r="K170" s="87" t="str">
        <f t="shared" si="4"/>
        <v>DNV</v>
      </c>
      <c r="L170" s="78"/>
      <c r="M170" s="98"/>
    </row>
    <row r="171" spans="1:13" x14ac:dyDescent="0.25">
      <c r="A171" s="99">
        <v>42206</v>
      </c>
      <c r="B171" s="77" t="str">
        <f>[1]Foglio3!B167</f>
        <v>XAC14CC258</v>
      </c>
      <c r="C171" s="100" t="s">
        <v>10</v>
      </c>
      <c r="D171" s="84" t="s">
        <v>1098</v>
      </c>
      <c r="E171" s="101" t="str">
        <f>[1]Foglio3!G167</f>
        <v>Aff.diretto</v>
      </c>
      <c r="F171" s="102" t="str">
        <f>[1]Foglio3!C167</f>
        <v>TS GENERAL SERVICE</v>
      </c>
      <c r="G171" s="103" t="str">
        <f t="shared" si="3"/>
        <v>TS GENERAL SERVICE</v>
      </c>
      <c r="H171" s="109"/>
      <c r="I171" s="105"/>
      <c r="J171" s="106">
        <f>[1]Foglio3!E167</f>
        <v>20288.95</v>
      </c>
      <c r="K171" s="103" t="str">
        <f t="shared" si="4"/>
        <v>TS GENERAL SERVICE</v>
      </c>
      <c r="L171" s="107"/>
      <c r="M171" s="108"/>
    </row>
    <row r="172" spans="1:13" x14ac:dyDescent="0.25">
      <c r="A172" s="95">
        <v>42209</v>
      </c>
      <c r="B172" s="77" t="str">
        <f>[1]Foglio3!B168</f>
        <v>X8414CC259</v>
      </c>
      <c r="C172" s="96" t="s">
        <v>10</v>
      </c>
      <c r="D172" s="85" t="s">
        <v>1099</v>
      </c>
      <c r="E172" s="97" t="str">
        <f>[1]Foglio3!G168</f>
        <v>Aff.diretto</v>
      </c>
      <c r="F172" s="86" t="str">
        <f>[1]Foglio3!C168</f>
        <v>OFFICINE FIANDRI</v>
      </c>
      <c r="G172" s="87" t="str">
        <f t="shared" si="3"/>
        <v>OFFICINE FIANDRI</v>
      </c>
      <c r="H172" s="82"/>
      <c r="I172" s="80"/>
      <c r="J172" s="83">
        <f>[1]Foglio3!E168</f>
        <v>1585.5</v>
      </c>
      <c r="K172" s="87" t="str">
        <f t="shared" si="4"/>
        <v>OFFICINE FIANDRI</v>
      </c>
      <c r="L172" s="78"/>
      <c r="M172" s="98"/>
    </row>
    <row r="173" spans="1:13" x14ac:dyDescent="0.25">
      <c r="A173" s="99">
        <v>42213</v>
      </c>
      <c r="B173" s="77" t="str">
        <f>[1]Foglio3!B169</f>
        <v>X5C14CC25A</v>
      </c>
      <c r="C173" s="100" t="s">
        <v>10</v>
      </c>
      <c r="D173" s="84" t="s">
        <v>1100</v>
      </c>
      <c r="E173" s="101" t="str">
        <f>[1]Foglio3!G169</f>
        <v>Aff.diretto</v>
      </c>
      <c r="F173" s="102" t="str">
        <f>[1]Foglio3!C169</f>
        <v>VIVAI TOFFOLI</v>
      </c>
      <c r="G173" s="103" t="str">
        <f t="shared" si="3"/>
        <v>VIVAI TOFFOLI</v>
      </c>
      <c r="H173" s="109"/>
      <c r="I173" s="105"/>
      <c r="J173" s="106">
        <f>[1]Foglio3!E169</f>
        <v>2755</v>
      </c>
      <c r="K173" s="103" t="str">
        <f t="shared" si="4"/>
        <v>VIVAI TOFFOLI</v>
      </c>
      <c r="L173" s="107"/>
      <c r="M173" s="108"/>
    </row>
    <row r="174" spans="1:13" x14ac:dyDescent="0.25">
      <c r="A174" s="95">
        <v>42213</v>
      </c>
      <c r="B174" s="77" t="str">
        <f>[1]Foglio3!B170</f>
        <v>X3414CC25B</v>
      </c>
      <c r="C174" s="96" t="s">
        <v>10</v>
      </c>
      <c r="D174" s="85" t="s">
        <v>1101</v>
      </c>
      <c r="E174" s="97" t="str">
        <f>[1]Foglio3!G170</f>
        <v>Aff.diretto</v>
      </c>
      <c r="F174" s="86" t="str">
        <f>[1]Foglio3!C170</f>
        <v xml:space="preserve"> COOP NONCELLO</v>
      </c>
      <c r="G174" s="87" t="str">
        <f t="shared" si="3"/>
        <v xml:space="preserve"> COOP NONCELLO</v>
      </c>
      <c r="H174" s="82"/>
      <c r="I174" s="80"/>
      <c r="J174" s="83">
        <f>[1]Foglio3!E170</f>
        <v>2100</v>
      </c>
      <c r="K174" s="87" t="str">
        <f t="shared" si="4"/>
        <v xml:space="preserve"> COOP NONCELLO</v>
      </c>
      <c r="L174" s="78"/>
      <c r="M174" s="98"/>
    </row>
    <row r="175" spans="1:13" x14ac:dyDescent="0.25">
      <c r="A175" s="99">
        <v>42216</v>
      </c>
      <c r="B175" s="77" t="str">
        <f>[1]Foglio3!B171</f>
        <v>X73159944C</v>
      </c>
      <c r="C175" s="100" t="s">
        <v>10</v>
      </c>
      <c r="D175" s="84" t="s">
        <v>1102</v>
      </c>
      <c r="E175" s="101" t="str">
        <f>[1]Foglio3!G171</f>
        <v>Aff.diretto</v>
      </c>
      <c r="F175" s="102" t="str">
        <f>[1]Foglio3!C171</f>
        <v>ASE srl</v>
      </c>
      <c r="G175" s="103" t="str">
        <f t="shared" si="3"/>
        <v>ASE srl</v>
      </c>
      <c r="H175" s="109"/>
      <c r="I175" s="105"/>
      <c r="J175" s="106">
        <f>[1]Foglio3!E171</f>
        <v>2714</v>
      </c>
      <c r="K175" s="103" t="str">
        <f t="shared" si="4"/>
        <v>ASE srl</v>
      </c>
      <c r="L175" s="107"/>
      <c r="M175" s="108"/>
    </row>
    <row r="176" spans="1:13" x14ac:dyDescent="0.25">
      <c r="A176" s="95">
        <v>42219</v>
      </c>
      <c r="B176" s="77" t="str">
        <f>[1]Foglio3!B172</f>
        <v>X4B159944D</v>
      </c>
      <c r="C176" s="96" t="s">
        <v>10</v>
      </c>
      <c r="D176" s="85" t="s">
        <v>1103</v>
      </c>
      <c r="E176" s="97" t="str">
        <f>[1]Foglio3!G172</f>
        <v>Aff.diretto</v>
      </c>
      <c r="F176" s="86" t="str">
        <f>[1]Foglio3!C172</f>
        <v>BISCONTIN FABRIZIO</v>
      </c>
      <c r="G176" s="87" t="str">
        <f t="shared" si="3"/>
        <v>BISCONTIN FABRIZIO</v>
      </c>
      <c r="H176" s="82"/>
      <c r="I176" s="80"/>
      <c r="J176" s="83">
        <f>[1]Foglio3!E172</f>
        <v>500</v>
      </c>
      <c r="K176" s="87" t="str">
        <f t="shared" si="4"/>
        <v>BISCONTIN FABRIZIO</v>
      </c>
      <c r="L176" s="78"/>
      <c r="M176" s="98"/>
    </row>
    <row r="177" spans="1:13" x14ac:dyDescent="0.25">
      <c r="A177" s="99">
        <v>42226</v>
      </c>
      <c r="B177" s="77" t="str">
        <f>[1]Foglio3!B173</f>
        <v>X23159944E</v>
      </c>
      <c r="C177" s="100" t="s">
        <v>10</v>
      </c>
      <c r="D177" s="84" t="s">
        <v>1104</v>
      </c>
      <c r="E177" s="101" t="str">
        <f>[1]Foglio3!G173</f>
        <v>Aff.diretto</v>
      </c>
      <c r="F177" s="102" t="str">
        <f>[1]Foglio3!C173</f>
        <v>ISPEF</v>
      </c>
      <c r="G177" s="103" t="str">
        <f t="shared" si="3"/>
        <v>ISPEF</v>
      </c>
      <c r="H177" s="109"/>
      <c r="I177" s="105"/>
      <c r="J177" s="106">
        <f>[1]Foglio3!E173</f>
        <v>1000</v>
      </c>
      <c r="K177" s="103" t="str">
        <f t="shared" si="4"/>
        <v>ISPEF</v>
      </c>
      <c r="L177" s="107"/>
      <c r="M177" s="108"/>
    </row>
    <row r="178" spans="1:13" x14ac:dyDescent="0.25">
      <c r="A178" s="95">
        <v>42235</v>
      </c>
      <c r="B178" s="77" t="str">
        <f>[1]Foglio3!B174</f>
        <v>XF6159944F</v>
      </c>
      <c r="C178" s="96" t="s">
        <v>10</v>
      </c>
      <c r="D178" s="85" t="s">
        <v>1105</v>
      </c>
      <c r="E178" s="97" t="str">
        <f>[1]Foglio3!G174</f>
        <v>Aff.diretto</v>
      </c>
      <c r="F178" s="86" t="str">
        <f>[1]Foglio3!C174</f>
        <v>GEONOVA</v>
      </c>
      <c r="G178" s="87" t="str">
        <f t="shared" si="3"/>
        <v>GEONOVA</v>
      </c>
      <c r="H178" s="82"/>
      <c r="I178" s="80"/>
      <c r="J178" s="83">
        <f>[1]Foglio3!E174</f>
        <v>5380</v>
      </c>
      <c r="K178" s="87" t="str">
        <f t="shared" si="4"/>
        <v>GEONOVA</v>
      </c>
      <c r="L178" s="78"/>
      <c r="M178" s="98"/>
    </row>
    <row r="179" spans="1:13" x14ac:dyDescent="0.25">
      <c r="A179" s="99">
        <v>42236</v>
      </c>
      <c r="B179" s="77" t="str">
        <f>[1]Foglio3!B175</f>
        <v>XCE1599450</v>
      </c>
      <c r="C179" s="100" t="s">
        <v>10</v>
      </c>
      <c r="D179" s="84" t="s">
        <v>1010</v>
      </c>
      <c r="E179" s="101" t="str">
        <f>[1]Foglio3!G175</f>
        <v>Aff.diretto</v>
      </c>
      <c r="F179" s="102" t="str">
        <f>[1]Foglio3!C175</f>
        <v>WELNA snc</v>
      </c>
      <c r="G179" s="103" t="str">
        <f t="shared" si="3"/>
        <v>WELNA snc</v>
      </c>
      <c r="H179" s="109"/>
      <c r="I179" s="105"/>
      <c r="J179" s="106">
        <f>[1]Foglio3!E175</f>
        <v>36000</v>
      </c>
      <c r="K179" s="103" t="str">
        <f t="shared" si="4"/>
        <v>WELNA snc</v>
      </c>
      <c r="L179" s="107"/>
      <c r="M179" s="108"/>
    </row>
    <row r="180" spans="1:13" x14ac:dyDescent="0.25">
      <c r="A180" s="95">
        <v>42242</v>
      </c>
      <c r="B180" s="77" t="str">
        <f>[1]Foglio3!B176</f>
        <v>XA61599451</v>
      </c>
      <c r="C180" s="96" t="s">
        <v>10</v>
      </c>
      <c r="D180" s="85" t="s">
        <v>1106</v>
      </c>
      <c r="E180" s="97" t="str">
        <f>[1]Foglio3!G176</f>
        <v>Aff.diretto</v>
      </c>
      <c r="F180" s="86" t="str">
        <f>[1]Foglio3!C176</f>
        <v>VIVAI TOFFOLI</v>
      </c>
      <c r="G180" s="87" t="str">
        <f t="shared" si="3"/>
        <v>VIVAI TOFFOLI</v>
      </c>
      <c r="H180" s="82"/>
      <c r="I180" s="80"/>
      <c r="J180" s="83">
        <f>[1]Foglio3!E176</f>
        <v>1615</v>
      </c>
      <c r="K180" s="87" t="str">
        <f t="shared" si="4"/>
        <v>VIVAI TOFFOLI</v>
      </c>
      <c r="L180" s="78"/>
      <c r="M180" s="98"/>
    </row>
    <row r="181" spans="1:13" x14ac:dyDescent="0.25">
      <c r="A181" s="99">
        <v>42242</v>
      </c>
      <c r="B181" s="77" t="str">
        <f>[1]Foglio3!B177</f>
        <v>X7E1599452</v>
      </c>
      <c r="C181" s="100" t="s">
        <v>10</v>
      </c>
      <c r="D181" s="84" t="s">
        <v>1107</v>
      </c>
      <c r="E181" s="101" t="str">
        <f>[1]Foglio3!G177</f>
        <v>Aff.diretto</v>
      </c>
      <c r="F181" s="102" t="str">
        <f>[1]Foglio3!C177</f>
        <v>LEOCHIMICA</v>
      </c>
      <c r="G181" s="103" t="str">
        <f t="shared" si="3"/>
        <v>LEOCHIMICA</v>
      </c>
      <c r="H181" s="109"/>
      <c r="I181" s="105"/>
      <c r="J181" s="106">
        <f>[1]Foglio3!E177</f>
        <v>307</v>
      </c>
      <c r="K181" s="103" t="str">
        <f t="shared" si="4"/>
        <v>LEOCHIMICA</v>
      </c>
      <c r="L181" s="107"/>
      <c r="M181" s="108"/>
    </row>
    <row r="182" spans="1:13" x14ac:dyDescent="0.25">
      <c r="A182" s="95">
        <v>42973</v>
      </c>
      <c r="B182" s="77" t="s">
        <v>140</v>
      </c>
      <c r="C182" s="96" t="s">
        <v>10</v>
      </c>
      <c r="D182" s="85" t="s">
        <v>1194</v>
      </c>
      <c r="E182" s="97" t="s">
        <v>141</v>
      </c>
      <c r="F182" s="86" t="s">
        <v>2579</v>
      </c>
      <c r="G182" s="87" t="s">
        <v>2580</v>
      </c>
      <c r="H182" s="82">
        <v>222582.22</v>
      </c>
      <c r="I182" s="80">
        <v>13082.61</v>
      </c>
      <c r="J182" s="83">
        <v>208776.9</v>
      </c>
      <c r="K182" s="87" t="s">
        <v>143</v>
      </c>
      <c r="L182" s="78"/>
      <c r="M182" s="98"/>
    </row>
    <row r="183" spans="1:13" x14ac:dyDescent="0.25">
      <c r="A183" s="99">
        <v>42243</v>
      </c>
      <c r="B183" s="77" t="str">
        <f>[1]Foglio3!B178</f>
        <v>X561599453</v>
      </c>
      <c r="C183" s="100" t="s">
        <v>10</v>
      </c>
      <c r="D183" s="84" t="s">
        <v>1108</v>
      </c>
      <c r="E183" s="101" t="str">
        <f>[1]Foglio3!G178</f>
        <v>Aff.diretto</v>
      </c>
      <c r="F183" s="102" t="str">
        <f>[1]Foglio3!C178</f>
        <v>CRM snc</v>
      </c>
      <c r="G183" s="103" t="str">
        <f t="shared" si="3"/>
        <v>CRM snc</v>
      </c>
      <c r="H183" s="109"/>
      <c r="I183" s="105"/>
      <c r="J183" s="106">
        <f>[1]Foglio3!E178</f>
        <v>350</v>
      </c>
      <c r="K183" s="103" t="str">
        <f t="shared" si="4"/>
        <v>CRM snc</v>
      </c>
      <c r="L183" s="107"/>
      <c r="M183" s="108"/>
    </row>
    <row r="184" spans="1:13" x14ac:dyDescent="0.25">
      <c r="A184" s="95">
        <v>42243</v>
      </c>
      <c r="B184" s="77" t="str">
        <f>[1]Foglio3!B179</f>
        <v>X2E1599454</v>
      </c>
      <c r="C184" s="96" t="s">
        <v>10</v>
      </c>
      <c r="D184" s="85" t="s">
        <v>1109</v>
      </c>
      <c r="E184" s="97" t="str">
        <f>[1]Foglio3!G179</f>
        <v>Aff.diretto</v>
      </c>
      <c r="F184" s="86" t="str">
        <f>[1]Foglio3!C179</f>
        <v>AGRI RAVAGNOLO</v>
      </c>
      <c r="G184" s="87" t="str">
        <f t="shared" si="3"/>
        <v>AGRI RAVAGNOLO</v>
      </c>
      <c r="H184" s="82"/>
      <c r="I184" s="80"/>
      <c r="J184" s="83">
        <f>[1]Foglio3!E179</f>
        <v>521.73</v>
      </c>
      <c r="K184" s="87" t="str">
        <f t="shared" ref="K184:K218" si="5">G184</f>
        <v>AGRI RAVAGNOLO</v>
      </c>
      <c r="L184" s="78"/>
      <c r="M184" s="98"/>
    </row>
    <row r="185" spans="1:13" x14ac:dyDescent="0.25">
      <c r="A185" s="99">
        <v>42243</v>
      </c>
      <c r="B185" s="77" t="str">
        <f>[1]Foglio3!B180</f>
        <v>X061599455</v>
      </c>
      <c r="C185" s="100" t="s">
        <v>10</v>
      </c>
      <c r="D185" s="84" t="s">
        <v>1110</v>
      </c>
      <c r="E185" s="101" t="str">
        <f>[1]Foglio3!G180</f>
        <v>Aff.diretto</v>
      </c>
      <c r="F185" s="102" t="str">
        <f>[1]Foglio3!C180</f>
        <v>G2 SERVICE SRL</v>
      </c>
      <c r="G185" s="103" t="str">
        <f t="shared" si="3"/>
        <v>G2 SERVICE SRL</v>
      </c>
      <c r="H185" s="109"/>
      <c r="I185" s="105"/>
      <c r="J185" s="106">
        <f>[1]Foglio3!E180</f>
        <v>6821.13</v>
      </c>
      <c r="K185" s="103" t="str">
        <f t="shared" si="5"/>
        <v>G2 SERVICE SRL</v>
      </c>
      <c r="L185" s="107"/>
      <c r="M185" s="108"/>
    </row>
    <row r="186" spans="1:13" x14ac:dyDescent="0.25">
      <c r="A186" s="95">
        <v>42254</v>
      </c>
      <c r="B186" s="77" t="str">
        <f>[1]Foglio3!B181</f>
        <v>XD91599456</v>
      </c>
      <c r="C186" s="96" t="s">
        <v>10</v>
      </c>
      <c r="D186" s="85" t="s">
        <v>1111</v>
      </c>
      <c r="E186" s="97" t="str">
        <f>[1]Foglio3!G181</f>
        <v>Aff.diretto</v>
      </c>
      <c r="F186" s="86" t="str">
        <f>[1]Foglio3!C181</f>
        <v>L'IRRIGAZIONE</v>
      </c>
      <c r="G186" s="87" t="str">
        <f t="shared" si="3"/>
        <v>L'IRRIGAZIONE</v>
      </c>
      <c r="H186" s="82"/>
      <c r="I186" s="80"/>
      <c r="J186" s="83">
        <f>[1]Foglio3!E181</f>
        <v>7000</v>
      </c>
      <c r="K186" s="87" t="str">
        <f t="shared" si="5"/>
        <v>L'IRRIGAZIONE</v>
      </c>
      <c r="L186" s="78"/>
      <c r="M186" s="98"/>
    </row>
    <row r="187" spans="1:13" x14ac:dyDescent="0.25">
      <c r="A187" s="99">
        <v>42248</v>
      </c>
      <c r="B187" s="77" t="str">
        <f>[1]Foglio3!B182</f>
        <v>XB11599457</v>
      </c>
      <c r="C187" s="100" t="s">
        <v>10</v>
      </c>
      <c r="D187" s="84" t="s">
        <v>1112</v>
      </c>
      <c r="E187" s="101" t="str">
        <f>[1]Foglio3!G182</f>
        <v>Aff.diretto</v>
      </c>
      <c r="F187" s="102" t="str">
        <f>[1]Foglio3!C182</f>
        <v>FABRICI</v>
      </c>
      <c r="G187" s="103" t="str">
        <f t="shared" si="3"/>
        <v>FABRICI</v>
      </c>
      <c r="H187" s="109"/>
      <c r="I187" s="105"/>
      <c r="J187" s="106">
        <f>[1]Foglio3!E182</f>
        <v>5000</v>
      </c>
      <c r="K187" s="103" t="str">
        <f t="shared" si="5"/>
        <v>FABRICI</v>
      </c>
      <c r="L187" s="107"/>
      <c r="M187" s="108"/>
    </row>
    <row r="188" spans="1:13" x14ac:dyDescent="0.25">
      <c r="A188" s="95">
        <v>42249</v>
      </c>
      <c r="B188" s="77" t="str">
        <f>[1]Foglio3!B183</f>
        <v>X891599458</v>
      </c>
      <c r="C188" s="96" t="s">
        <v>10</v>
      </c>
      <c r="D188" s="85" t="s">
        <v>1113</v>
      </c>
      <c r="E188" s="97" t="str">
        <f>[1]Foglio3!G183</f>
        <v>Aff.diretto</v>
      </c>
      <c r="F188" s="86" t="str">
        <f>[1]Foglio3!C183</f>
        <v>TIPOGRAFIA SARTOR</v>
      </c>
      <c r="G188" s="87" t="str">
        <f t="shared" si="3"/>
        <v>TIPOGRAFIA SARTOR</v>
      </c>
      <c r="H188" s="82"/>
      <c r="I188" s="80"/>
      <c r="J188" s="83">
        <f>[1]Foglio3!E183</f>
        <v>820</v>
      </c>
      <c r="K188" s="87" t="str">
        <f t="shared" si="5"/>
        <v>TIPOGRAFIA SARTOR</v>
      </c>
      <c r="L188" s="78"/>
      <c r="M188" s="98"/>
    </row>
    <row r="189" spans="1:13" x14ac:dyDescent="0.25">
      <c r="A189" s="99">
        <v>42249</v>
      </c>
      <c r="B189" s="77" t="str">
        <f>[1]Foglio3!B184</f>
        <v>X611599459</v>
      </c>
      <c r="C189" s="100" t="s">
        <v>10</v>
      </c>
      <c r="D189" s="84" t="s">
        <v>1114</v>
      </c>
      <c r="E189" s="101" t="str">
        <f>[1]Foglio3!G184</f>
        <v>Aff.diretto</v>
      </c>
      <c r="F189" s="102" t="str">
        <f>[1]Foglio3!C184</f>
        <v>OPERA SACRA FAMIGLIA</v>
      </c>
      <c r="G189" s="103" t="str">
        <f t="shared" si="3"/>
        <v>OPERA SACRA FAMIGLIA</v>
      </c>
      <c r="H189" s="104"/>
      <c r="I189" s="105"/>
      <c r="J189" s="106">
        <f>[1]Foglio3!E184</f>
        <v>400</v>
      </c>
      <c r="K189" s="103" t="str">
        <f t="shared" si="5"/>
        <v>OPERA SACRA FAMIGLIA</v>
      </c>
      <c r="L189" s="107"/>
      <c r="M189" s="108"/>
    </row>
    <row r="190" spans="1:13" x14ac:dyDescent="0.25">
      <c r="A190" s="95">
        <v>42249</v>
      </c>
      <c r="B190" s="77" t="str">
        <f>[1]Foglio3!B185</f>
        <v>X39159945A</v>
      </c>
      <c r="C190" s="96" t="s">
        <v>10</v>
      </c>
      <c r="D190" s="85" t="s">
        <v>1115</v>
      </c>
      <c r="E190" s="97" t="str">
        <f>[1]Foglio3!G185</f>
        <v>Aff.diretto</v>
      </c>
      <c r="F190" s="86" t="str">
        <f>[1]Foglio3!C185</f>
        <v>LADURNER</v>
      </c>
      <c r="G190" s="87" t="str">
        <f t="shared" si="3"/>
        <v>LADURNER</v>
      </c>
      <c r="H190" s="82"/>
      <c r="I190" s="80"/>
      <c r="J190" s="83">
        <f>[1]Foglio3!E185</f>
        <v>700</v>
      </c>
      <c r="K190" s="87" t="str">
        <f t="shared" si="5"/>
        <v>LADURNER</v>
      </c>
      <c r="L190" s="78"/>
      <c r="M190" s="98"/>
    </row>
    <row r="191" spans="1:13" x14ac:dyDescent="0.25">
      <c r="A191" s="99">
        <v>42249</v>
      </c>
      <c r="B191" s="77" t="str">
        <f>[1]Foglio3!B186</f>
        <v>X11159945B</v>
      </c>
      <c r="C191" s="100" t="s">
        <v>10</v>
      </c>
      <c r="D191" s="84" t="s">
        <v>1116</v>
      </c>
      <c r="E191" s="101" t="str">
        <f>[1]Foglio3!G186</f>
        <v>Aff.diretto</v>
      </c>
      <c r="F191" s="102" t="str">
        <f>[1]Foglio3!C186</f>
        <v>VILLAGGIO DEL FANCIULLO</v>
      </c>
      <c r="G191" s="103" t="str">
        <f t="shared" si="3"/>
        <v>VILLAGGIO DEL FANCIULLO</v>
      </c>
      <c r="H191" s="104"/>
      <c r="I191" s="105"/>
      <c r="J191" s="106">
        <f>[1]Foglio3!E186</f>
        <v>474</v>
      </c>
      <c r="K191" s="103" t="str">
        <f t="shared" si="5"/>
        <v>VILLAGGIO DEL FANCIULLO</v>
      </c>
      <c r="L191" s="107"/>
      <c r="M191" s="108"/>
    </row>
    <row r="192" spans="1:13" x14ac:dyDescent="0.25">
      <c r="A192" s="95">
        <v>42250</v>
      </c>
      <c r="B192" s="77" t="str">
        <f>[1]Foglio3!B187</f>
        <v>XE4159945C</v>
      </c>
      <c r="C192" s="96" t="s">
        <v>10</v>
      </c>
      <c r="D192" s="85" t="s">
        <v>1117</v>
      </c>
      <c r="E192" s="97" t="str">
        <f>[1]Foglio3!G187</f>
        <v>Aff.diretto</v>
      </c>
      <c r="F192" s="86" t="str">
        <f>[1]Foglio3!C187</f>
        <v>ENAIP</v>
      </c>
      <c r="G192" s="87" t="str">
        <f t="shared" si="3"/>
        <v>ENAIP</v>
      </c>
      <c r="H192" s="82"/>
      <c r="I192" s="80"/>
      <c r="J192" s="83">
        <f>[1]Foglio3!E187</f>
        <v>120</v>
      </c>
      <c r="K192" s="87" t="str">
        <f t="shared" si="5"/>
        <v>ENAIP</v>
      </c>
      <c r="L192" s="78"/>
      <c r="M192" s="98"/>
    </row>
    <row r="193" spans="1:13" x14ac:dyDescent="0.25">
      <c r="A193" s="99">
        <v>42254</v>
      </c>
      <c r="B193" s="77" t="str">
        <f>[1]Foglio3!B188</f>
        <v>XBC159945D</v>
      </c>
      <c r="C193" s="100" t="s">
        <v>10</v>
      </c>
      <c r="D193" s="84" t="s">
        <v>1118</v>
      </c>
      <c r="E193" s="101" t="str">
        <f>[1]Foglio3!G188</f>
        <v>Aff.diretto</v>
      </c>
      <c r="F193" s="102" t="str">
        <f>[1]Foglio3!C188</f>
        <v>AGRI RAVAGNOLO</v>
      </c>
      <c r="G193" s="103" t="str">
        <f t="shared" si="3"/>
        <v>AGRI RAVAGNOLO</v>
      </c>
      <c r="H193" s="104"/>
      <c r="I193" s="105"/>
      <c r="J193" s="106">
        <f>[1]Foglio3!E188</f>
        <v>767.1</v>
      </c>
      <c r="K193" s="103" t="str">
        <f t="shared" si="5"/>
        <v>AGRI RAVAGNOLO</v>
      </c>
      <c r="L193" s="107"/>
      <c r="M193" s="108"/>
    </row>
    <row r="194" spans="1:13" x14ac:dyDescent="0.25">
      <c r="A194" s="95">
        <v>42254</v>
      </c>
      <c r="B194" s="77" t="str">
        <f>[1]Foglio3!B189</f>
        <v>X94159945E</v>
      </c>
      <c r="C194" s="96" t="s">
        <v>10</v>
      </c>
      <c r="D194" s="85" t="s">
        <v>1119</v>
      </c>
      <c r="E194" s="97" t="str">
        <f>[1]Foglio3!G189</f>
        <v>Aff.diretto</v>
      </c>
      <c r="F194" s="86" t="str">
        <f>[1]Foglio3!C189</f>
        <v>DIG</v>
      </c>
      <c r="G194" s="87" t="str">
        <f t="shared" si="3"/>
        <v>DIG</v>
      </c>
      <c r="H194" s="82"/>
      <c r="I194" s="80"/>
      <c r="J194" s="83">
        <f>[1]Foglio3!E189</f>
        <v>1464</v>
      </c>
      <c r="K194" s="87" t="str">
        <f t="shared" si="5"/>
        <v>DIG</v>
      </c>
      <c r="L194" s="78"/>
      <c r="M194" s="98"/>
    </row>
    <row r="195" spans="1:13" x14ac:dyDescent="0.25">
      <c r="A195" s="99">
        <v>42256</v>
      </c>
      <c r="B195" s="77" t="str">
        <f>[1]Foglio3!B190</f>
        <v>X6C159945F</v>
      </c>
      <c r="C195" s="100" t="s">
        <v>10</v>
      </c>
      <c r="D195" s="84" t="s">
        <v>1120</v>
      </c>
      <c r="E195" s="101" t="str">
        <f>[1]Foglio3!G190</f>
        <v>Aff.diretto</v>
      </c>
      <c r="F195" s="102" t="str">
        <f>[1]Foglio3!C190</f>
        <v>ADROMA-NEXIVE</v>
      </c>
      <c r="G195" s="103" t="str">
        <f t="shared" si="3"/>
        <v>ADROMA-NEXIVE</v>
      </c>
      <c r="H195" s="109"/>
      <c r="I195" s="105"/>
      <c r="J195" s="106">
        <f>[1]Foglio3!E190</f>
        <v>190</v>
      </c>
      <c r="K195" s="103" t="str">
        <f t="shared" si="5"/>
        <v>ADROMA-NEXIVE</v>
      </c>
      <c r="L195" s="107"/>
      <c r="M195" s="108"/>
    </row>
    <row r="196" spans="1:13" x14ac:dyDescent="0.25">
      <c r="A196" s="95">
        <v>42258</v>
      </c>
      <c r="B196" s="77" t="str">
        <f>[1]Foglio3!B191</f>
        <v>X441599460</v>
      </c>
      <c r="C196" s="96" t="s">
        <v>10</v>
      </c>
      <c r="D196" s="85" t="s">
        <v>1121</v>
      </c>
      <c r="E196" s="97" t="str">
        <f>[1]Foglio3!G191</f>
        <v>Aff.diretto</v>
      </c>
      <c r="F196" s="86" t="str">
        <f>[1]Foglio3!C191</f>
        <v>ROMAR snc</v>
      </c>
      <c r="G196" s="87" t="str">
        <f t="shared" si="3"/>
        <v>ROMAR snc</v>
      </c>
      <c r="H196" s="82"/>
      <c r="I196" s="80"/>
      <c r="J196" s="83">
        <f>[1]Foglio3!E191</f>
        <v>8400</v>
      </c>
      <c r="K196" s="87" t="str">
        <f t="shared" si="5"/>
        <v>ROMAR snc</v>
      </c>
      <c r="L196" s="78"/>
      <c r="M196" s="98"/>
    </row>
    <row r="197" spans="1:13" x14ac:dyDescent="0.25">
      <c r="A197" s="99">
        <v>42263</v>
      </c>
      <c r="B197" s="77" t="str">
        <f>[1]Foglio3!B192</f>
        <v>X1C1599461</v>
      </c>
      <c r="C197" s="100" t="s">
        <v>10</v>
      </c>
      <c r="D197" s="84" t="s">
        <v>1122</v>
      </c>
      <c r="E197" s="101" t="str">
        <f>[1]Foglio3!G192</f>
        <v>procedura negoziata</v>
      </c>
      <c r="F197" s="102" t="str">
        <f>[1]Foglio3!C192</f>
        <v>GRAFICHE SCARPIS</v>
      </c>
      <c r="G197" s="103" t="str">
        <f t="shared" si="3"/>
        <v>GRAFICHE SCARPIS</v>
      </c>
      <c r="H197" s="109"/>
      <c r="I197" s="105"/>
      <c r="J197" s="106">
        <f>[1]Foglio3!E192</f>
        <v>510</v>
      </c>
      <c r="K197" s="103" t="str">
        <f t="shared" si="5"/>
        <v>GRAFICHE SCARPIS</v>
      </c>
      <c r="L197" s="107"/>
      <c r="M197" s="108"/>
    </row>
    <row r="198" spans="1:13" x14ac:dyDescent="0.25">
      <c r="A198" s="95">
        <v>42263</v>
      </c>
      <c r="B198" s="77" t="str">
        <f>[1]Foglio3!B193</f>
        <v>XEF1599462</v>
      </c>
      <c r="C198" s="96" t="s">
        <v>10</v>
      </c>
      <c r="D198" s="85" t="s">
        <v>1123</v>
      </c>
      <c r="E198" s="97" t="str">
        <f>[1]Foglio3!G193</f>
        <v>Aff.diretto</v>
      </c>
      <c r="F198" s="86" t="str">
        <f>[1]Foglio3!C193</f>
        <v>LEOCHIMICA</v>
      </c>
      <c r="G198" s="87" t="str">
        <f t="shared" si="3"/>
        <v>LEOCHIMICA</v>
      </c>
      <c r="H198" s="82"/>
      <c r="I198" s="80"/>
      <c r="J198" s="83">
        <f>[1]Foglio3!E193</f>
        <v>940</v>
      </c>
      <c r="K198" s="87" t="str">
        <f t="shared" si="5"/>
        <v>LEOCHIMICA</v>
      </c>
      <c r="L198" s="78"/>
      <c r="M198" s="98"/>
    </row>
    <row r="199" spans="1:13" x14ac:dyDescent="0.25">
      <c r="A199" s="99">
        <v>42263</v>
      </c>
      <c r="B199" s="77" t="str">
        <f>[1]Foglio3!B194</f>
        <v>XC71599463</v>
      </c>
      <c r="C199" s="100" t="s">
        <v>10</v>
      </c>
      <c r="D199" s="84" t="s">
        <v>1124</v>
      </c>
      <c r="E199" s="101" t="str">
        <f>[1]Foglio3!G194</f>
        <v>Aff.diretto</v>
      </c>
      <c r="F199" s="102" t="str">
        <f>[1]Foglio3!C194</f>
        <v>FRIULANA COSTRUZIONI</v>
      </c>
      <c r="G199" s="103" t="str">
        <f t="shared" si="3"/>
        <v>FRIULANA COSTRUZIONI</v>
      </c>
      <c r="H199" s="109"/>
      <c r="I199" s="105"/>
      <c r="J199" s="106">
        <f>[1]Foglio3!E194</f>
        <v>2500</v>
      </c>
      <c r="K199" s="103" t="str">
        <f t="shared" si="5"/>
        <v>FRIULANA COSTRUZIONI</v>
      </c>
      <c r="L199" s="107"/>
      <c r="M199" s="108"/>
    </row>
    <row r="200" spans="1:13" x14ac:dyDescent="0.25">
      <c r="A200" s="95">
        <v>42994</v>
      </c>
      <c r="B200" s="77" t="s">
        <v>145</v>
      </c>
      <c r="C200" s="96" t="s">
        <v>10</v>
      </c>
      <c r="D200" s="85" t="s">
        <v>1195</v>
      </c>
      <c r="E200" s="97" t="s">
        <v>141</v>
      </c>
      <c r="F200" s="86" t="s">
        <v>2581</v>
      </c>
      <c r="G200" s="87" t="s">
        <v>2582</v>
      </c>
      <c r="H200" s="82">
        <v>917820.74</v>
      </c>
      <c r="I200" s="80">
        <v>44738.32</v>
      </c>
      <c r="J200" s="83">
        <v>862333.04</v>
      </c>
      <c r="K200" s="87" t="s">
        <v>2585</v>
      </c>
      <c r="L200" s="78"/>
      <c r="M200" s="98"/>
    </row>
    <row r="201" spans="1:13" x14ac:dyDescent="0.25">
      <c r="A201" s="99">
        <v>42994</v>
      </c>
      <c r="B201" s="77" t="s">
        <v>146</v>
      </c>
      <c r="C201" s="100" t="s">
        <v>10</v>
      </c>
      <c r="D201" s="84" t="s">
        <v>147</v>
      </c>
      <c r="E201" s="101" t="s">
        <v>141</v>
      </c>
      <c r="F201" s="102" t="s">
        <v>2583</v>
      </c>
      <c r="G201" s="103" t="s">
        <v>2584</v>
      </c>
      <c r="H201" s="109">
        <v>927248.01</v>
      </c>
      <c r="I201" s="105">
        <v>29070.48</v>
      </c>
      <c r="J201" s="106">
        <v>832623.61</v>
      </c>
      <c r="K201" s="103" t="s">
        <v>148</v>
      </c>
      <c r="L201" s="107"/>
      <c r="M201" s="108"/>
    </row>
    <row r="202" spans="1:13" x14ac:dyDescent="0.25">
      <c r="A202" s="95">
        <v>42265</v>
      </c>
      <c r="B202" s="77" t="str">
        <f>[1]Foglio3!B195</f>
        <v>X9F1599464</v>
      </c>
      <c r="C202" s="96" t="s">
        <v>10</v>
      </c>
      <c r="D202" s="85" t="s">
        <v>1125</v>
      </c>
      <c r="E202" s="97" t="str">
        <f>[1]Foglio3!G195</f>
        <v>Aff.diretto</v>
      </c>
      <c r="F202" s="86" t="str">
        <f>[1]Foglio3!C195</f>
        <v>BISCONTIN  MARCON SNC</v>
      </c>
      <c r="G202" s="87" t="str">
        <f t="shared" si="3"/>
        <v>BISCONTIN  MARCON SNC</v>
      </c>
      <c r="H202" s="82"/>
      <c r="I202" s="80"/>
      <c r="J202" s="83">
        <f>[1]Foglio3!E195</f>
        <v>200</v>
      </c>
      <c r="K202" s="87" t="str">
        <f t="shared" si="5"/>
        <v>BISCONTIN  MARCON SNC</v>
      </c>
      <c r="L202" s="78"/>
      <c r="M202" s="98"/>
    </row>
    <row r="203" spans="1:13" x14ac:dyDescent="0.25">
      <c r="A203" s="99">
        <v>42269</v>
      </c>
      <c r="B203" s="77" t="str">
        <f>[1]Foglio3!B196</f>
        <v>X771599465</v>
      </c>
      <c r="C203" s="100" t="s">
        <v>10</v>
      </c>
      <c r="D203" s="84" t="s">
        <v>1126</v>
      </c>
      <c r="E203" s="101" t="str">
        <f>[1]Foglio3!G196</f>
        <v>Aff.diretto</v>
      </c>
      <c r="F203" s="102" t="str">
        <f>[1]Foglio3!C196</f>
        <v>VIVAI TOFFOLI</v>
      </c>
      <c r="G203" s="103" t="str">
        <f t="shared" si="3"/>
        <v>VIVAI TOFFOLI</v>
      </c>
      <c r="H203" s="109"/>
      <c r="I203" s="105"/>
      <c r="J203" s="106">
        <f>[1]Foglio3!E196</f>
        <v>3000</v>
      </c>
      <c r="K203" s="103" t="str">
        <f t="shared" si="5"/>
        <v>VIVAI TOFFOLI</v>
      </c>
      <c r="L203" s="107"/>
      <c r="M203" s="108"/>
    </row>
    <row r="204" spans="1:13" x14ac:dyDescent="0.25">
      <c r="A204" s="95">
        <v>42270</v>
      </c>
      <c r="B204" s="77" t="str">
        <f>[1]Foglio3!B197</f>
        <v>X4F1599466</v>
      </c>
      <c r="C204" s="96" t="s">
        <v>10</v>
      </c>
      <c r="D204" s="85" t="s">
        <v>1127</v>
      </c>
      <c r="E204" s="97" t="str">
        <f>[1]Foglio3!G197</f>
        <v>Aff.diretto</v>
      </c>
      <c r="F204" s="86" t="str">
        <f>[1]Foglio3!C197</f>
        <v>CORISAC</v>
      </c>
      <c r="G204" s="87" t="str">
        <f t="shared" si="3"/>
        <v>CORISAC</v>
      </c>
      <c r="H204" s="82"/>
      <c r="I204" s="80"/>
      <c r="J204" s="83">
        <f>[1]Foglio3!E197</f>
        <v>160</v>
      </c>
      <c r="K204" s="87" t="str">
        <f t="shared" si="5"/>
        <v>CORISAC</v>
      </c>
      <c r="L204" s="78"/>
      <c r="M204" s="98"/>
    </row>
    <row r="205" spans="1:13" x14ac:dyDescent="0.25">
      <c r="A205" s="99">
        <v>42270</v>
      </c>
      <c r="B205" s="77" t="str">
        <f>[1]Foglio3!B198</f>
        <v>X271599467</v>
      </c>
      <c r="C205" s="100" t="s">
        <v>10</v>
      </c>
      <c r="D205" s="84" t="s">
        <v>1128</v>
      </c>
      <c r="E205" s="101" t="str">
        <f>[1]Foglio3!G198</f>
        <v>Aff.diretto</v>
      </c>
      <c r="F205" s="102" t="str">
        <f>[1]Foglio3!C198</f>
        <v>FANTAMBIENTE</v>
      </c>
      <c r="G205" s="103" t="str">
        <f t="shared" si="3"/>
        <v>FANTAMBIENTE</v>
      </c>
      <c r="H205" s="109"/>
      <c r="I205" s="105"/>
      <c r="J205" s="106">
        <f>[1]Foglio3!E198</f>
        <v>3260</v>
      </c>
      <c r="K205" s="103" t="str">
        <f t="shared" si="5"/>
        <v>FANTAMBIENTE</v>
      </c>
      <c r="L205" s="107"/>
      <c r="M205" s="108"/>
    </row>
    <row r="206" spans="1:13" x14ac:dyDescent="0.25">
      <c r="A206" s="95">
        <v>42270</v>
      </c>
      <c r="B206" s="77" t="str">
        <f>[1]Foglio3!B199</f>
        <v xml:space="preserve">  XFA1599468  </v>
      </c>
      <c r="C206" s="96" t="s">
        <v>10</v>
      </c>
      <c r="D206" s="85" t="s">
        <v>1010</v>
      </c>
      <c r="E206" s="97" t="str">
        <f>[1]Foglio3!G199</f>
        <v>Aff.diretto</v>
      </c>
      <c r="F206" s="86" t="str">
        <f>[1]Foglio3!C199</f>
        <v>WELNA snc</v>
      </c>
      <c r="G206" s="87" t="str">
        <f t="shared" si="3"/>
        <v>WELNA snc</v>
      </c>
      <c r="H206" s="82"/>
      <c r="I206" s="80"/>
      <c r="J206" s="83">
        <f>[1]Foglio3!E199</f>
        <v>36000</v>
      </c>
      <c r="K206" s="87" t="str">
        <f t="shared" si="5"/>
        <v>WELNA snc</v>
      </c>
      <c r="L206" s="78"/>
      <c r="M206" s="98"/>
    </row>
    <row r="207" spans="1:13" x14ac:dyDescent="0.25">
      <c r="A207" s="99">
        <v>42270</v>
      </c>
      <c r="B207" s="77" t="str">
        <f>[1]Foglio3!B200</f>
        <v xml:space="preserve"> XD21599469 </v>
      </c>
      <c r="C207" s="100" t="s">
        <v>10</v>
      </c>
      <c r="D207" s="84" t="s">
        <v>1129</v>
      </c>
      <c r="E207" s="101" t="str">
        <f>[1]Foglio3!G200</f>
        <v>Aff.diretto</v>
      </c>
      <c r="F207" s="102" t="str">
        <f>[1]Foglio3!C200</f>
        <v>ALTUR SPA</v>
      </c>
      <c r="G207" s="103" t="str">
        <f t="shared" si="3"/>
        <v>ALTUR SPA</v>
      </c>
      <c r="H207" s="109"/>
      <c r="I207" s="105"/>
      <c r="J207" s="106">
        <f>[1]Foglio3!E200</f>
        <v>3000</v>
      </c>
      <c r="K207" s="103" t="str">
        <f t="shared" si="5"/>
        <v>ALTUR SPA</v>
      </c>
      <c r="L207" s="107"/>
      <c r="M207" s="108"/>
    </row>
    <row r="208" spans="1:13" x14ac:dyDescent="0.25">
      <c r="A208" s="95">
        <v>42270</v>
      </c>
      <c r="B208" s="77" t="str">
        <f>[1]Foglio3!B201</f>
        <v>XAA159946A</v>
      </c>
      <c r="C208" s="96" t="s">
        <v>10</v>
      </c>
      <c r="D208" s="85" t="s">
        <v>1130</v>
      </c>
      <c r="E208" s="97" t="str">
        <f>[1]Foglio3!G201</f>
        <v>Aff.diretto</v>
      </c>
      <c r="F208" s="86" t="str">
        <f>[1]Foglio3!C201</f>
        <v>SME</v>
      </c>
      <c r="G208" s="87" t="str">
        <f t="shared" si="3"/>
        <v>SME</v>
      </c>
      <c r="H208" s="82"/>
      <c r="I208" s="80"/>
      <c r="J208" s="83">
        <f>[1]Foglio3!E201</f>
        <v>1000</v>
      </c>
      <c r="K208" s="87" t="str">
        <f t="shared" si="5"/>
        <v>SME</v>
      </c>
      <c r="L208" s="78"/>
      <c r="M208" s="98"/>
    </row>
    <row r="209" spans="1:13" x14ac:dyDescent="0.25">
      <c r="A209" s="99">
        <v>42270</v>
      </c>
      <c r="B209" s="77" t="str">
        <f>[1]Foglio3!B202</f>
        <v xml:space="preserve">X82159946B </v>
      </c>
      <c r="C209" s="100" t="s">
        <v>10</v>
      </c>
      <c r="D209" s="84" t="s">
        <v>1131</v>
      </c>
      <c r="E209" s="101" t="str">
        <f>[1]Foglio3!G202</f>
        <v>Aff.diretto</v>
      </c>
      <c r="F209" s="102" t="str">
        <f>[1]Foglio3!C202</f>
        <v>FRIULELETTRA</v>
      </c>
      <c r="G209" s="103" t="str">
        <f t="shared" si="3"/>
        <v>FRIULELETTRA</v>
      </c>
      <c r="H209" s="109"/>
      <c r="I209" s="105"/>
      <c r="J209" s="106">
        <f>[1]Foglio3!E202</f>
        <v>5750</v>
      </c>
      <c r="K209" s="103" t="str">
        <f t="shared" si="5"/>
        <v>FRIULELETTRA</v>
      </c>
      <c r="L209" s="107"/>
      <c r="M209" s="108"/>
    </row>
    <row r="210" spans="1:13" x14ac:dyDescent="0.25">
      <c r="A210" s="95">
        <v>42271</v>
      </c>
      <c r="B210" s="77" t="str">
        <f>[1]Foglio3!B203</f>
        <v xml:space="preserve"> X5A159946C </v>
      </c>
      <c r="C210" s="96" t="s">
        <v>10</v>
      </c>
      <c r="D210" s="85" t="s">
        <v>1132</v>
      </c>
      <c r="E210" s="97" t="str">
        <f>[1]Foglio3!G203</f>
        <v>Aff.diretto</v>
      </c>
      <c r="F210" s="86" t="str">
        <f>[1]Foglio3!C203</f>
        <v>MUZZIN</v>
      </c>
      <c r="G210" s="87" t="str">
        <f t="shared" si="3"/>
        <v>MUZZIN</v>
      </c>
      <c r="H210" s="82"/>
      <c r="I210" s="80"/>
      <c r="J210" s="83">
        <f>[1]Foglio3!E203</f>
        <v>30000</v>
      </c>
      <c r="K210" s="87" t="str">
        <f t="shared" si="5"/>
        <v>MUZZIN</v>
      </c>
      <c r="L210" s="78"/>
      <c r="M210" s="98"/>
    </row>
    <row r="211" spans="1:13" x14ac:dyDescent="0.25">
      <c r="A211" s="99">
        <v>42271</v>
      </c>
      <c r="B211" s="77" t="str">
        <f>[1]Foglio3!B204</f>
        <v xml:space="preserve">X32159946D </v>
      </c>
      <c r="C211" s="100" t="s">
        <v>10</v>
      </c>
      <c r="D211" s="84" t="s">
        <v>1133</v>
      </c>
      <c r="E211" s="101" t="str">
        <f>[1]Foglio3!G204</f>
        <v>Aff.diretto</v>
      </c>
      <c r="F211" s="102" t="str">
        <f>[1]Foglio3!C204</f>
        <v>PUNTO CONTABILE</v>
      </c>
      <c r="G211" s="103" t="str">
        <f t="shared" si="3"/>
        <v>PUNTO CONTABILE</v>
      </c>
      <c r="H211" s="109"/>
      <c r="I211" s="105"/>
      <c r="J211" s="106">
        <f>[1]Foglio3!E204</f>
        <v>325.08999999999997</v>
      </c>
      <c r="K211" s="103" t="str">
        <f t="shared" si="5"/>
        <v>PUNTO CONTABILE</v>
      </c>
      <c r="L211" s="107"/>
      <c r="M211" s="108"/>
    </row>
    <row r="212" spans="1:13" x14ac:dyDescent="0.25">
      <c r="A212" s="95">
        <v>42271</v>
      </c>
      <c r="B212" s="77" t="str">
        <f>[1]Foglio3!B205</f>
        <v xml:space="preserve"> X0A159946E  </v>
      </c>
      <c r="C212" s="96" t="s">
        <v>10</v>
      </c>
      <c r="D212" s="85" t="s">
        <v>1134</v>
      </c>
      <c r="E212" s="97" t="str">
        <f>[1]Foglio3!G205</f>
        <v>Aff.diretto</v>
      </c>
      <c r="F212" s="86" t="str">
        <f>[1]Foglio3!C205</f>
        <v>UNINDUSTRIA</v>
      </c>
      <c r="G212" s="87" t="str">
        <f t="shared" si="3"/>
        <v>UNINDUSTRIA</v>
      </c>
      <c r="H212" s="82"/>
      <c r="I212" s="80"/>
      <c r="J212" s="83">
        <f>[1]Foglio3!E205</f>
        <v>1100</v>
      </c>
      <c r="K212" s="87" t="str">
        <f t="shared" si="5"/>
        <v>UNINDUSTRIA</v>
      </c>
      <c r="L212" s="78"/>
      <c r="M212" s="98"/>
    </row>
    <row r="213" spans="1:13" x14ac:dyDescent="0.25">
      <c r="A213" s="99">
        <v>42271</v>
      </c>
      <c r="B213" s="77" t="str">
        <f>[1]Foglio3!B206</f>
        <v xml:space="preserve">XDD159946F  </v>
      </c>
      <c r="C213" s="100" t="s">
        <v>10</v>
      </c>
      <c r="D213" s="84" t="s">
        <v>1135</v>
      </c>
      <c r="E213" s="101" t="str">
        <f>[1]Foglio3!G206</f>
        <v>Aff.diretto</v>
      </c>
      <c r="F213" s="102" t="str">
        <f>[1]Foglio3!C206</f>
        <v>UNIPART</v>
      </c>
      <c r="G213" s="103" t="str">
        <f t="shared" si="3"/>
        <v>UNIPART</v>
      </c>
      <c r="H213" s="109"/>
      <c r="I213" s="105"/>
      <c r="J213" s="106">
        <f>[1]Foglio3!E206</f>
        <v>2206.84</v>
      </c>
      <c r="K213" s="103" t="str">
        <f t="shared" si="5"/>
        <v>UNIPART</v>
      </c>
      <c r="L213" s="107"/>
      <c r="M213" s="108"/>
    </row>
    <row r="214" spans="1:13" x14ac:dyDescent="0.25">
      <c r="A214" s="95">
        <v>42271</v>
      </c>
      <c r="B214" s="77" t="str">
        <f>[1]Foglio3!B207</f>
        <v xml:space="preserve">XB51599470 </v>
      </c>
      <c r="C214" s="96" t="s">
        <v>10</v>
      </c>
      <c r="D214" s="85" t="s">
        <v>1136</v>
      </c>
      <c r="E214" s="97" t="str">
        <f>[1]Foglio3!G207</f>
        <v>Aff.diretto</v>
      </c>
      <c r="F214" s="86" t="str">
        <f>[1]Foglio3!C207</f>
        <v>SNUA</v>
      </c>
      <c r="G214" s="87" t="str">
        <f t="shared" si="3"/>
        <v>SNUA</v>
      </c>
      <c r="H214" s="82"/>
      <c r="I214" s="80"/>
      <c r="J214" s="83">
        <f>[1]Foglio3!E207</f>
        <v>2500</v>
      </c>
      <c r="K214" s="87" t="str">
        <f t="shared" si="5"/>
        <v>SNUA</v>
      </c>
      <c r="L214" s="78"/>
      <c r="M214" s="98"/>
    </row>
    <row r="215" spans="1:13" x14ac:dyDescent="0.25">
      <c r="A215" s="99">
        <v>42277</v>
      </c>
      <c r="B215" s="77" t="str">
        <f>[1]Foglio3!B208</f>
        <v>XBD1599471</v>
      </c>
      <c r="C215" s="100" t="s">
        <v>10</v>
      </c>
      <c r="D215" s="84" t="s">
        <v>1137</v>
      </c>
      <c r="E215" s="101" t="str">
        <f>[1]Foglio3!G208</f>
        <v>Aff.diretto</v>
      </c>
      <c r="F215" s="102" t="str">
        <f>[1]Foglio3!C208</f>
        <v>De Luca Servizi Ambiente</v>
      </c>
      <c r="G215" s="103" t="str">
        <f t="shared" si="3"/>
        <v>De Luca Servizi Ambiente</v>
      </c>
      <c r="H215" s="109"/>
      <c r="I215" s="105"/>
      <c r="J215" s="106">
        <f>[1]Foglio3!E208</f>
        <v>1500</v>
      </c>
      <c r="K215" s="103" t="str">
        <f t="shared" si="5"/>
        <v>De Luca Servizi Ambiente</v>
      </c>
      <c r="L215" s="107"/>
      <c r="M215" s="108"/>
    </row>
    <row r="216" spans="1:13" x14ac:dyDescent="0.25">
      <c r="A216" s="95">
        <v>43008</v>
      </c>
      <c r="B216" s="77">
        <v>6412877981</v>
      </c>
      <c r="C216" s="96" t="s">
        <v>10</v>
      </c>
      <c r="D216" s="85" t="s">
        <v>2661</v>
      </c>
      <c r="E216" s="97" t="s">
        <v>141</v>
      </c>
      <c r="F216" s="86" t="s">
        <v>2662</v>
      </c>
      <c r="G216" s="87" t="s">
        <v>2663</v>
      </c>
      <c r="H216" s="82">
        <v>206216.35</v>
      </c>
      <c r="I216" s="80">
        <v>6465.16</v>
      </c>
      <c r="J216" s="83">
        <v>150744.15</v>
      </c>
      <c r="K216" s="87" t="s">
        <v>597</v>
      </c>
      <c r="L216" s="78"/>
      <c r="M216" s="98"/>
    </row>
    <row r="217" spans="1:13" x14ac:dyDescent="0.25">
      <c r="A217" s="99">
        <v>42279</v>
      </c>
      <c r="B217" s="77" t="str">
        <f>[1]Foglio3!B209</f>
        <v>X651599472</v>
      </c>
      <c r="C217" s="100" t="s">
        <v>10</v>
      </c>
      <c r="D217" s="84" t="s">
        <v>1138</v>
      </c>
      <c r="E217" s="101" t="str">
        <f>[1]Foglio3!G209</f>
        <v>Aff.diretto</v>
      </c>
      <c r="F217" s="102" t="str">
        <f>[1]Foglio3!C209</f>
        <v>KARPOS</v>
      </c>
      <c r="G217" s="103" t="str">
        <f t="shared" si="3"/>
        <v>KARPOS</v>
      </c>
      <c r="H217" s="109"/>
      <c r="I217" s="105"/>
      <c r="J217" s="106">
        <f>[1]Foglio3!E209</f>
        <v>688</v>
      </c>
      <c r="K217" s="103" t="str">
        <f t="shared" si="5"/>
        <v>KARPOS</v>
      </c>
      <c r="L217" s="107"/>
      <c r="M217" s="108"/>
    </row>
    <row r="218" spans="1:13" x14ac:dyDescent="0.25">
      <c r="A218" s="95">
        <v>42279</v>
      </c>
      <c r="B218" s="77" t="str">
        <f>[1]Foglio3!B210</f>
        <v>X3D1599473</v>
      </c>
      <c r="C218" s="96" t="s">
        <v>10</v>
      </c>
      <c r="D218" s="85" t="s">
        <v>1139</v>
      </c>
      <c r="E218" s="97" t="str">
        <f>[1]Foglio3!G210</f>
        <v>Aff.diretto</v>
      </c>
      <c r="F218" s="86" t="str">
        <f>[1]Foglio3!C210</f>
        <v>Farid</v>
      </c>
      <c r="G218" s="87" t="str">
        <f t="shared" si="3"/>
        <v>Farid</v>
      </c>
      <c r="H218" s="82"/>
      <c r="I218" s="80"/>
      <c r="J218" s="83">
        <f>[1]Foglio3!E210</f>
        <v>2076.25</v>
      </c>
      <c r="K218" s="87" t="str">
        <f t="shared" si="5"/>
        <v>Farid</v>
      </c>
      <c r="L218" s="78"/>
      <c r="M218" s="98"/>
    </row>
    <row r="219" spans="1:13" x14ac:dyDescent="0.25">
      <c r="A219" s="99">
        <v>42284</v>
      </c>
      <c r="B219" s="77" t="str">
        <f>[1]Foglio3!B211</f>
        <v>X151599474</v>
      </c>
      <c r="C219" s="100" t="s">
        <v>10</v>
      </c>
      <c r="D219" s="84" t="s">
        <v>1140</v>
      </c>
      <c r="E219" s="101" t="str">
        <f>[1]Foglio3!G211</f>
        <v>Aff.diretto</v>
      </c>
      <c r="F219" s="102" t="str">
        <f>[1]Foglio3!C211</f>
        <v>ASE srl</v>
      </c>
      <c r="G219" s="103" t="str">
        <f t="shared" ref="G219:G280" si="6">F219</f>
        <v>ASE srl</v>
      </c>
      <c r="H219" s="109"/>
      <c r="I219" s="105"/>
      <c r="J219" s="106">
        <f>[1]Foglio3!E211</f>
        <v>185</v>
      </c>
      <c r="K219" s="103" t="str">
        <f t="shared" ref="K219:K251" si="7">G219</f>
        <v>ASE srl</v>
      </c>
      <c r="L219" s="107"/>
      <c r="M219" s="108"/>
    </row>
    <row r="220" spans="1:13" x14ac:dyDescent="0.25">
      <c r="A220" s="95">
        <v>42284</v>
      </c>
      <c r="B220" s="77" t="str">
        <f>[1]Foglio3!B212</f>
        <v>XE81599475</v>
      </c>
      <c r="C220" s="96" t="s">
        <v>10</v>
      </c>
      <c r="D220" s="85" t="s">
        <v>1141</v>
      </c>
      <c r="E220" s="97" t="str">
        <f>[1]Foglio3!G212</f>
        <v>Aff.diretto</v>
      </c>
      <c r="F220" s="86" t="str">
        <f>[1]Foglio3!C212</f>
        <v>DIG di Valvassori</v>
      </c>
      <c r="G220" s="87" t="str">
        <f t="shared" si="6"/>
        <v>DIG di Valvassori</v>
      </c>
      <c r="H220" s="82"/>
      <c r="I220" s="80"/>
      <c r="J220" s="83">
        <f>[1]Foglio3!E212</f>
        <v>598.5</v>
      </c>
      <c r="K220" s="87" t="str">
        <f t="shared" si="7"/>
        <v>DIG di Valvassori</v>
      </c>
      <c r="L220" s="78"/>
      <c r="M220" s="98"/>
    </row>
    <row r="221" spans="1:13" x14ac:dyDescent="0.25">
      <c r="A221" s="99">
        <v>42284</v>
      </c>
      <c r="B221" s="77" t="str">
        <f>[1]Foglio3!B213</f>
        <v>XC01599476</v>
      </c>
      <c r="C221" s="100" t="s">
        <v>10</v>
      </c>
      <c r="D221" s="84" t="s">
        <v>1142</v>
      </c>
      <c r="E221" s="101" t="str">
        <f>[1]Foglio3!G213</f>
        <v>Aff.diretto</v>
      </c>
      <c r="F221" s="102" t="str">
        <f>[1]Foglio3!C213</f>
        <v>Beccaro</v>
      </c>
      <c r="G221" s="103" t="str">
        <f t="shared" si="6"/>
        <v>Beccaro</v>
      </c>
      <c r="H221" s="109"/>
      <c r="I221" s="105"/>
      <c r="J221" s="106">
        <f>[1]Foglio3!E213</f>
        <v>667.3</v>
      </c>
      <c r="K221" s="103" t="str">
        <f t="shared" si="7"/>
        <v>Beccaro</v>
      </c>
      <c r="L221" s="107"/>
      <c r="M221" s="108"/>
    </row>
    <row r="222" spans="1:13" x14ac:dyDescent="0.25">
      <c r="A222" s="95">
        <v>42284</v>
      </c>
      <c r="B222" s="77" t="str">
        <f>[1]Foglio3!B214</f>
        <v>X981599477</v>
      </c>
      <c r="C222" s="96" t="s">
        <v>10</v>
      </c>
      <c r="D222" s="85" t="s">
        <v>1143</v>
      </c>
      <c r="E222" s="97" t="str">
        <f>[1]Foglio3!G214</f>
        <v>Aff.diretto</v>
      </c>
      <c r="F222" s="86" t="str">
        <f>[1]Foglio3!C214</f>
        <v>Polesel</v>
      </c>
      <c r="G222" s="87" t="str">
        <f t="shared" si="6"/>
        <v>Polesel</v>
      </c>
      <c r="H222" s="82"/>
      <c r="I222" s="80"/>
      <c r="J222" s="83">
        <f>[1]Foglio3!E214</f>
        <v>1000</v>
      </c>
      <c r="K222" s="87" t="str">
        <f t="shared" si="7"/>
        <v>Polesel</v>
      </c>
      <c r="L222" s="78"/>
      <c r="M222" s="98"/>
    </row>
    <row r="223" spans="1:13" x14ac:dyDescent="0.25">
      <c r="A223" s="99">
        <v>42289</v>
      </c>
      <c r="B223" s="77" t="str">
        <f>[1]Foglio3!B215</f>
        <v>X701599478</v>
      </c>
      <c r="C223" s="100" t="s">
        <v>10</v>
      </c>
      <c r="D223" s="84" t="s">
        <v>1144</v>
      </c>
      <c r="E223" s="101" t="str">
        <f>[1]Foglio3!G215</f>
        <v>Aff.diretto</v>
      </c>
      <c r="F223" s="102" t="str">
        <f>[1]Foglio3!C215</f>
        <v>Friul Julia appalti</v>
      </c>
      <c r="G223" s="103" t="str">
        <f t="shared" si="6"/>
        <v>Friul Julia appalti</v>
      </c>
      <c r="H223" s="109"/>
      <c r="I223" s="105"/>
      <c r="J223" s="106">
        <f>[1]Foglio3!E215</f>
        <v>4700</v>
      </c>
      <c r="K223" s="103" t="str">
        <f t="shared" si="7"/>
        <v>Friul Julia appalti</v>
      </c>
      <c r="L223" s="107"/>
      <c r="M223" s="108"/>
    </row>
    <row r="224" spans="1:13" x14ac:dyDescent="0.25">
      <c r="A224" s="95">
        <v>42291</v>
      </c>
      <c r="B224" s="77" t="str">
        <f>[1]Foglio3!B216</f>
        <v>X481599479</v>
      </c>
      <c r="C224" s="96" t="s">
        <v>10</v>
      </c>
      <c r="D224" s="85" t="s">
        <v>1145</v>
      </c>
      <c r="E224" s="97" t="str">
        <f>[1]Foglio3!G216</f>
        <v>Aff.diretto</v>
      </c>
      <c r="F224" s="86" t="str">
        <f>[1]Foglio3!C216</f>
        <v>Cefap fvg</v>
      </c>
      <c r="G224" s="87" t="str">
        <f t="shared" si="6"/>
        <v>Cefap fvg</v>
      </c>
      <c r="H224" s="82"/>
      <c r="I224" s="80"/>
      <c r="J224" s="83">
        <f>[1]Foglio3!E216</f>
        <v>300</v>
      </c>
      <c r="K224" s="87" t="str">
        <f t="shared" si="7"/>
        <v>Cefap fvg</v>
      </c>
      <c r="L224" s="78"/>
      <c r="M224" s="98"/>
    </row>
    <row r="225" spans="1:13" x14ac:dyDescent="0.25">
      <c r="A225" s="99">
        <v>42292</v>
      </c>
      <c r="B225" s="77" t="str">
        <f>[1]Foglio3!B217</f>
        <v>X20159947A</v>
      </c>
      <c r="C225" s="100" t="s">
        <v>10</v>
      </c>
      <c r="D225" s="84" t="s">
        <v>1146</v>
      </c>
      <c r="E225" s="101" t="str">
        <f>[1]Foglio3!G217</f>
        <v>procedura negoziata</v>
      </c>
      <c r="F225" s="102" t="str">
        <f>[1]Foglio3!C217</f>
        <v>Fondazione Opera Sacra Famiglia</v>
      </c>
      <c r="G225" s="103" t="str">
        <f t="shared" si="6"/>
        <v>Fondazione Opera Sacra Famiglia</v>
      </c>
      <c r="H225" s="109"/>
      <c r="I225" s="105"/>
      <c r="J225" s="106">
        <f>[1]Foglio3!E217</f>
        <v>680</v>
      </c>
      <c r="K225" s="103" t="str">
        <f t="shared" si="7"/>
        <v>Fondazione Opera Sacra Famiglia</v>
      </c>
      <c r="L225" s="107"/>
      <c r="M225" s="108"/>
    </row>
    <row r="226" spans="1:13" x14ac:dyDescent="0.25">
      <c r="A226" s="95">
        <v>42297</v>
      </c>
      <c r="B226" s="77" t="str">
        <f>[1]Foglio3!B218</f>
        <v>XF3159947B</v>
      </c>
      <c r="C226" s="96" t="s">
        <v>10</v>
      </c>
      <c r="D226" s="85" t="s">
        <v>1010</v>
      </c>
      <c r="E226" s="97" t="str">
        <f>[1]Foglio3!G218</f>
        <v>Aff.diretto</v>
      </c>
      <c r="F226" s="86" t="str">
        <f>[1]Foglio3!C218</f>
        <v>WELNA snc</v>
      </c>
      <c r="G226" s="87" t="str">
        <f t="shared" si="6"/>
        <v>WELNA snc</v>
      </c>
      <c r="H226" s="82"/>
      <c r="I226" s="80"/>
      <c r="J226" s="83">
        <f>[1]Foglio3!E218</f>
        <v>36000</v>
      </c>
      <c r="K226" s="87" t="str">
        <f t="shared" si="7"/>
        <v>WELNA snc</v>
      </c>
      <c r="L226" s="78"/>
      <c r="M226" s="98"/>
    </row>
    <row r="227" spans="1:13" x14ac:dyDescent="0.25">
      <c r="A227" s="99">
        <v>42297</v>
      </c>
      <c r="B227" s="77" t="str">
        <f>[1]Foglio3!B219</f>
        <v>XCB159947C</v>
      </c>
      <c r="C227" s="100" t="s">
        <v>10</v>
      </c>
      <c r="D227" s="84" t="s">
        <v>1147</v>
      </c>
      <c r="E227" s="101" t="str">
        <f>[1]Foglio3!G219</f>
        <v>Aff.diretto</v>
      </c>
      <c r="F227" s="102" t="str">
        <f>[1]Foglio3!C219</f>
        <v>TIME SOLUTION SRL</v>
      </c>
      <c r="G227" s="103" t="str">
        <f t="shared" si="6"/>
        <v>TIME SOLUTION SRL</v>
      </c>
      <c r="H227" s="109"/>
      <c r="I227" s="105"/>
      <c r="J227" s="106">
        <f>[1]Foglio3!E219</f>
        <v>864</v>
      </c>
      <c r="K227" s="103" t="str">
        <f t="shared" si="7"/>
        <v>TIME SOLUTION SRL</v>
      </c>
      <c r="L227" s="107"/>
      <c r="M227" s="108"/>
    </row>
    <row r="228" spans="1:13" x14ac:dyDescent="0.25">
      <c r="A228" s="95">
        <v>42303</v>
      </c>
      <c r="B228" s="77" t="str">
        <f>[1]Foglio3!B220</f>
        <v>XA3159947D</v>
      </c>
      <c r="C228" s="96" t="s">
        <v>10</v>
      </c>
      <c r="D228" s="85" t="s">
        <v>1148</v>
      </c>
      <c r="E228" s="97" t="str">
        <f>[1]Foglio3!G220</f>
        <v>procedura negoziata</v>
      </c>
      <c r="F228" s="86" t="str">
        <f>[1]Foglio3!C220</f>
        <v>Professionisti (14)</v>
      </c>
      <c r="G228" s="87" t="str">
        <f t="shared" si="6"/>
        <v>Professionisti (14)</v>
      </c>
      <c r="H228" s="82"/>
      <c r="I228" s="80"/>
      <c r="J228" s="83">
        <f>[1]Foglio3!E220</f>
        <v>21153.439999999999</v>
      </c>
      <c r="K228" s="87" t="str">
        <f t="shared" si="7"/>
        <v>Professionisti (14)</v>
      </c>
      <c r="L228" s="78"/>
      <c r="M228" s="98"/>
    </row>
    <row r="229" spans="1:13" x14ac:dyDescent="0.25">
      <c r="A229" s="99">
        <v>42298</v>
      </c>
      <c r="B229" s="77" t="str">
        <f>[1]Foglio3!B221</f>
        <v>XF316AE047</v>
      </c>
      <c r="C229" s="100" t="s">
        <v>10</v>
      </c>
      <c r="D229" s="84" t="s">
        <v>1149</v>
      </c>
      <c r="E229" s="101" t="str">
        <f>[1]Foglio3!G221</f>
        <v>procedura negoziata</v>
      </c>
      <c r="F229" s="102" t="str">
        <f>[1]Foglio3!C221</f>
        <v>IMBALSTUDI</v>
      </c>
      <c r="G229" s="103" t="str">
        <f t="shared" si="6"/>
        <v>IMBALSTUDI</v>
      </c>
      <c r="H229" s="109"/>
      <c r="I229" s="105"/>
      <c r="J229" s="106">
        <f>[1]Foglio3!E221</f>
        <v>5610</v>
      </c>
      <c r="K229" s="103" t="str">
        <f t="shared" si="7"/>
        <v>IMBALSTUDI</v>
      </c>
      <c r="L229" s="107"/>
      <c r="M229" s="108"/>
    </row>
    <row r="230" spans="1:13" x14ac:dyDescent="0.25">
      <c r="A230" s="95">
        <v>42300</v>
      </c>
      <c r="B230" s="77" t="str">
        <f>[1]Foglio3!B222</f>
        <v>XCB16AE048</v>
      </c>
      <c r="C230" s="96" t="s">
        <v>10</v>
      </c>
      <c r="D230" s="85" t="s">
        <v>1150</v>
      </c>
      <c r="E230" s="97" t="str">
        <f>[1]Foglio3!G222</f>
        <v>Aff.diretto</v>
      </c>
      <c r="F230" s="86" t="str">
        <f>[1]Foglio3!C222</f>
        <v>MANZONI</v>
      </c>
      <c r="G230" s="87" t="str">
        <f t="shared" si="6"/>
        <v>MANZONI</v>
      </c>
      <c r="H230" s="82"/>
      <c r="I230" s="80"/>
      <c r="J230" s="83">
        <f>[1]Foglio3!E222</f>
        <v>5800</v>
      </c>
      <c r="K230" s="87" t="str">
        <f t="shared" si="7"/>
        <v>MANZONI</v>
      </c>
      <c r="L230" s="78"/>
      <c r="M230" s="98"/>
    </row>
    <row r="231" spans="1:13" x14ac:dyDescent="0.25">
      <c r="A231" s="99">
        <v>42300</v>
      </c>
      <c r="B231" s="77" t="str">
        <f>[1]Foglio3!B223</f>
        <v>XA316AE049</v>
      </c>
      <c r="C231" s="100" t="s">
        <v>10</v>
      </c>
      <c r="D231" s="84" t="s">
        <v>1151</v>
      </c>
      <c r="E231" s="101" t="str">
        <f>[1]Foglio3!G223</f>
        <v>Aff.diretto</v>
      </c>
      <c r="F231" s="102" t="str">
        <f>[1]Foglio3!C223</f>
        <v>farid</v>
      </c>
      <c r="G231" s="103" t="str">
        <f t="shared" si="6"/>
        <v>farid</v>
      </c>
      <c r="H231" s="109"/>
      <c r="I231" s="105"/>
      <c r="J231" s="106">
        <f>[1]Foglio3!E223</f>
        <v>1766.75</v>
      </c>
      <c r="K231" s="103" t="str">
        <f t="shared" si="7"/>
        <v>farid</v>
      </c>
      <c r="L231" s="107"/>
      <c r="M231" s="108"/>
    </row>
    <row r="232" spans="1:13" x14ac:dyDescent="0.25">
      <c r="A232" s="95">
        <v>42300</v>
      </c>
      <c r="B232" s="77" t="str">
        <f>[1]Foglio3!B224</f>
        <v>X7B16AE04A</v>
      </c>
      <c r="C232" s="96" t="s">
        <v>10</v>
      </c>
      <c r="D232" s="85" t="s">
        <v>1152</v>
      </c>
      <c r="E232" s="97" t="str">
        <f>[1]Foglio3!G224</f>
        <v>Aff.diretto</v>
      </c>
      <c r="F232" s="86" t="str">
        <f>[1]Foglio3!C224</f>
        <v>SERYMARK</v>
      </c>
      <c r="G232" s="87" t="str">
        <f t="shared" si="6"/>
        <v>SERYMARK</v>
      </c>
      <c r="H232" s="82"/>
      <c r="I232" s="80"/>
      <c r="J232" s="83">
        <f>[1]Foglio3!E224</f>
        <v>102.64</v>
      </c>
      <c r="K232" s="87" t="str">
        <f t="shared" si="7"/>
        <v>SERYMARK</v>
      </c>
      <c r="L232" s="78"/>
      <c r="M232" s="98"/>
    </row>
    <row r="233" spans="1:13" x14ac:dyDescent="0.25">
      <c r="A233" s="99">
        <v>42300</v>
      </c>
      <c r="B233" s="77" t="str">
        <f>[1]Foglio3!B225</f>
        <v>X5316AE04B</v>
      </c>
      <c r="C233" s="100" t="s">
        <v>10</v>
      </c>
      <c r="D233" s="84" t="s">
        <v>1153</v>
      </c>
      <c r="E233" s="101" t="str">
        <f>[1]Foglio3!G225</f>
        <v>Aff.diretto</v>
      </c>
      <c r="F233" s="102" t="str">
        <f>[1]Foglio3!C225</f>
        <v>ROMAR snc</v>
      </c>
      <c r="G233" s="103" t="str">
        <f t="shared" si="6"/>
        <v>ROMAR snc</v>
      </c>
      <c r="H233" s="109"/>
      <c r="I233" s="105"/>
      <c r="J233" s="106">
        <f>[1]Foglio3!E225</f>
        <v>1450</v>
      </c>
      <c r="K233" s="103" t="str">
        <f t="shared" si="7"/>
        <v>ROMAR snc</v>
      </c>
      <c r="L233" s="107"/>
      <c r="M233" s="108"/>
    </row>
    <row r="234" spans="1:13" x14ac:dyDescent="0.25">
      <c r="A234" s="95">
        <v>42306</v>
      </c>
      <c r="B234" s="77" t="str">
        <f>[1]Foglio3!B226</f>
        <v>X2B16AE04C</v>
      </c>
      <c r="C234" s="96" t="s">
        <v>10</v>
      </c>
      <c r="D234" s="85" t="s">
        <v>1154</v>
      </c>
      <c r="E234" s="97" t="str">
        <f>[1]Foglio3!G226</f>
        <v>Aff.diretto</v>
      </c>
      <c r="F234" s="86" t="str">
        <f>[1]Foglio3!C226</f>
        <v xml:space="preserve">ANTHEA </v>
      </c>
      <c r="G234" s="87" t="str">
        <f t="shared" si="6"/>
        <v xml:space="preserve">ANTHEA </v>
      </c>
      <c r="H234" s="82"/>
      <c r="I234" s="80"/>
      <c r="J234" s="83">
        <f>[1]Foglio3!E226</f>
        <v>8700</v>
      </c>
      <c r="K234" s="87" t="str">
        <f t="shared" si="7"/>
        <v xml:space="preserve">ANTHEA </v>
      </c>
      <c r="L234" s="78"/>
      <c r="M234" s="98"/>
    </row>
    <row r="235" spans="1:13" x14ac:dyDescent="0.25">
      <c r="A235" s="99">
        <v>42306</v>
      </c>
      <c r="B235" s="77" t="str">
        <f>[1]Foglio3!B227</f>
        <v>X0316AE04D</v>
      </c>
      <c r="C235" s="100" t="s">
        <v>10</v>
      </c>
      <c r="D235" s="84" t="s">
        <v>1155</v>
      </c>
      <c r="E235" s="101" t="str">
        <f>[1]Foglio3!G227</f>
        <v>Aff.diretto</v>
      </c>
      <c r="F235" s="102" t="str">
        <f>[1]Foglio3!C227</f>
        <v>ADROMA-NEXIVE</v>
      </c>
      <c r="G235" s="103" t="str">
        <f t="shared" si="6"/>
        <v>ADROMA-NEXIVE</v>
      </c>
      <c r="H235" s="109"/>
      <c r="I235" s="105"/>
      <c r="J235" s="106">
        <f>[1]Foglio3!E227</f>
        <v>973</v>
      </c>
      <c r="K235" s="103" t="str">
        <f t="shared" si="7"/>
        <v>ADROMA-NEXIVE</v>
      </c>
      <c r="L235" s="107"/>
      <c r="M235" s="108"/>
    </row>
    <row r="236" spans="1:13" x14ac:dyDescent="0.25">
      <c r="A236" s="95">
        <v>42307</v>
      </c>
      <c r="B236" s="77" t="str">
        <f>[1]Foglio3!B228</f>
        <v>XD616AE04E</v>
      </c>
      <c r="C236" s="96" t="s">
        <v>10</v>
      </c>
      <c r="D236" s="85" t="s">
        <v>1156</v>
      </c>
      <c r="E236" s="97" t="str">
        <f>[1]Foglio3!G228</f>
        <v>procedura negoziata</v>
      </c>
      <c r="F236" s="86" t="str">
        <f>[1]Foglio3!C228</f>
        <v>GRAFICHE SCARPIS</v>
      </c>
      <c r="G236" s="87" t="str">
        <f t="shared" si="6"/>
        <v>GRAFICHE SCARPIS</v>
      </c>
      <c r="H236" s="82"/>
      <c r="I236" s="80"/>
      <c r="J236" s="83">
        <f>[1]Foglio3!E228</f>
        <v>2511</v>
      </c>
      <c r="K236" s="87" t="str">
        <f t="shared" si="7"/>
        <v>GRAFICHE SCARPIS</v>
      </c>
      <c r="L236" s="78"/>
      <c r="M236" s="98"/>
    </row>
    <row r="237" spans="1:13" x14ac:dyDescent="0.25">
      <c r="A237" s="99">
        <v>42310</v>
      </c>
      <c r="B237" s="77" t="str">
        <f>[1]Foglio3!B229</f>
        <v>XAE16AE04F</v>
      </c>
      <c r="C237" s="100" t="s">
        <v>10</v>
      </c>
      <c r="D237" s="84" t="s">
        <v>1157</v>
      </c>
      <c r="E237" s="101" t="str">
        <f>[1]Foglio3!G229</f>
        <v>procedura negoziata</v>
      </c>
      <c r="F237" s="102" t="str">
        <f>[1]Foglio3!C229</f>
        <v>BEASS</v>
      </c>
      <c r="G237" s="103" t="str">
        <f t="shared" si="6"/>
        <v>BEASS</v>
      </c>
      <c r="H237" s="109"/>
      <c r="I237" s="105"/>
      <c r="J237" s="106">
        <f>[1]Foglio3!E229</f>
        <v>1070</v>
      </c>
      <c r="K237" s="103" t="str">
        <f t="shared" si="7"/>
        <v>BEASS</v>
      </c>
      <c r="L237" s="107"/>
      <c r="M237" s="108"/>
    </row>
    <row r="238" spans="1:13" x14ac:dyDescent="0.25">
      <c r="A238" s="95">
        <v>42310</v>
      </c>
      <c r="B238" s="77" t="str">
        <f>[1]Foglio3!B230</f>
        <v>X8616AE050</v>
      </c>
      <c r="C238" s="96" t="s">
        <v>10</v>
      </c>
      <c r="D238" s="85" t="s">
        <v>1158</v>
      </c>
      <c r="E238" s="97" t="str">
        <f>[1]Foglio3!G230</f>
        <v>diretto</v>
      </c>
      <c r="F238" s="86" t="str">
        <f>[1]Foglio3!C230</f>
        <v>BURIMEC</v>
      </c>
      <c r="G238" s="87" t="str">
        <f t="shared" si="6"/>
        <v>BURIMEC</v>
      </c>
      <c r="H238" s="82"/>
      <c r="I238" s="80"/>
      <c r="J238" s="83">
        <f>[1]Foglio3!E230</f>
        <v>1020</v>
      </c>
      <c r="K238" s="87" t="str">
        <f t="shared" si="7"/>
        <v>BURIMEC</v>
      </c>
      <c r="L238" s="78"/>
      <c r="M238" s="98"/>
    </row>
    <row r="239" spans="1:13" x14ac:dyDescent="0.25">
      <c r="A239" s="99">
        <v>42310</v>
      </c>
      <c r="B239" s="77" t="str">
        <f>[1]Foglio3!B231</f>
        <v>X5E16AE051</v>
      </c>
      <c r="C239" s="100" t="s">
        <v>10</v>
      </c>
      <c r="D239" s="84" t="s">
        <v>1159</v>
      </c>
      <c r="E239" s="101" t="str">
        <f>[1]Foglio3!G231</f>
        <v>Aff.diretto</v>
      </c>
      <c r="F239" s="102" t="str">
        <f>[1]Foglio3!C231</f>
        <v>GERMATRUCK SERVICE SRL</v>
      </c>
      <c r="G239" s="103" t="str">
        <f t="shared" si="6"/>
        <v>GERMATRUCK SERVICE SRL</v>
      </c>
      <c r="H239" s="109"/>
      <c r="I239" s="105"/>
      <c r="J239" s="106">
        <f>[1]Foglio3!E231</f>
        <v>195.9</v>
      </c>
      <c r="K239" s="103" t="str">
        <f t="shared" si="7"/>
        <v>GERMATRUCK SERVICE SRL</v>
      </c>
      <c r="L239" s="107"/>
      <c r="M239" s="108"/>
    </row>
    <row r="240" spans="1:13" x14ac:dyDescent="0.25">
      <c r="A240" s="95">
        <v>42310</v>
      </c>
      <c r="B240" s="77" t="str">
        <f>[1]Foglio3!B232</f>
        <v>X3616AE052</v>
      </c>
      <c r="C240" s="96" t="s">
        <v>10</v>
      </c>
      <c r="D240" s="85" t="s">
        <v>1160</v>
      </c>
      <c r="E240" s="97" t="str">
        <f>[1]Foglio3!G232</f>
        <v>Aff.diretto</v>
      </c>
      <c r="F240" s="86" t="str">
        <f>[1]Foglio3!C232</f>
        <v>L&amp;L srl</v>
      </c>
      <c r="G240" s="87" t="str">
        <f t="shared" si="6"/>
        <v>L&amp;L srl</v>
      </c>
      <c r="H240" s="82"/>
      <c r="I240" s="80"/>
      <c r="J240" s="83">
        <f>[1]Foglio3!E232</f>
        <v>3663.9</v>
      </c>
      <c r="K240" s="87" t="str">
        <f t="shared" si="7"/>
        <v>L&amp;L srl</v>
      </c>
      <c r="L240" s="78"/>
      <c r="M240" s="98"/>
    </row>
    <row r="241" spans="1:13" x14ac:dyDescent="0.25">
      <c r="A241" s="99">
        <v>42311</v>
      </c>
      <c r="B241" s="77" t="str">
        <f>[1]Foglio3!B233</f>
        <v>X0E16AE053</v>
      </c>
      <c r="C241" s="100" t="s">
        <v>10</v>
      </c>
      <c r="D241" s="84" t="s">
        <v>1161</v>
      </c>
      <c r="E241" s="101" t="str">
        <f>[1]Foglio3!G233</f>
        <v>Aff.diretto</v>
      </c>
      <c r="F241" s="102" t="str">
        <f>[1]Foglio3!C233</f>
        <v>BIOFLOR SNC</v>
      </c>
      <c r="G241" s="103" t="str">
        <f t="shared" si="6"/>
        <v>BIOFLOR SNC</v>
      </c>
      <c r="H241" s="109"/>
      <c r="I241" s="105"/>
      <c r="J241" s="106">
        <f>[1]Foglio3!E233</f>
        <v>1000</v>
      </c>
      <c r="K241" s="103" t="str">
        <f t="shared" si="7"/>
        <v>BIOFLOR SNC</v>
      </c>
      <c r="L241" s="107"/>
      <c r="M241" s="108"/>
    </row>
    <row r="242" spans="1:13" x14ac:dyDescent="0.25">
      <c r="A242" s="95">
        <v>42312</v>
      </c>
      <c r="B242" s="77" t="str">
        <f>[1]Foglio3!B234</f>
        <v>XE116AE054</v>
      </c>
      <c r="C242" s="96" t="s">
        <v>10</v>
      </c>
      <c r="D242" s="85" t="s">
        <v>1162</v>
      </c>
      <c r="E242" s="97" t="str">
        <f>[1]Foglio3!G234</f>
        <v>Aff.diretto</v>
      </c>
      <c r="F242" s="86" t="str">
        <f>[1]Foglio3!C234</f>
        <v>ELETTROSOFT SRL</v>
      </c>
      <c r="G242" s="87" t="str">
        <f t="shared" si="6"/>
        <v>ELETTROSOFT SRL</v>
      </c>
      <c r="H242" s="82"/>
      <c r="I242" s="80"/>
      <c r="J242" s="83">
        <f>[1]Foglio3!E234</f>
        <v>1800</v>
      </c>
      <c r="K242" s="87" t="str">
        <f t="shared" si="7"/>
        <v>ELETTROSOFT SRL</v>
      </c>
      <c r="L242" s="78"/>
      <c r="M242" s="98"/>
    </row>
    <row r="243" spans="1:13" x14ac:dyDescent="0.25">
      <c r="A243" s="99">
        <v>42319</v>
      </c>
      <c r="B243" s="77" t="str">
        <f>[1]Foglio3!B235</f>
        <v>XB916AE055</v>
      </c>
      <c r="C243" s="100" t="s">
        <v>10</v>
      </c>
      <c r="D243" s="84" t="s">
        <v>1163</v>
      </c>
      <c r="E243" s="101" t="str">
        <f>[1]Foglio3!G235</f>
        <v>Aff.diretto</v>
      </c>
      <c r="F243" s="102" t="str">
        <f>[1]Foglio3!C235</f>
        <v>MIOR SRL</v>
      </c>
      <c r="G243" s="103" t="str">
        <f t="shared" si="6"/>
        <v>MIOR SRL</v>
      </c>
      <c r="H243" s="109"/>
      <c r="I243" s="105"/>
      <c r="J243" s="106">
        <f>[1]Foglio3!E235</f>
        <v>536.1</v>
      </c>
      <c r="K243" s="103" t="str">
        <f t="shared" si="7"/>
        <v>MIOR SRL</v>
      </c>
      <c r="L243" s="107"/>
      <c r="M243" s="108"/>
    </row>
    <row r="244" spans="1:13" x14ac:dyDescent="0.25">
      <c r="A244" s="95">
        <v>43050</v>
      </c>
      <c r="B244" s="77" t="s">
        <v>2711</v>
      </c>
      <c r="C244" s="96" t="s">
        <v>10</v>
      </c>
      <c r="D244" s="85" t="s">
        <v>2712</v>
      </c>
      <c r="E244" s="97" t="s">
        <v>2718</v>
      </c>
      <c r="F244" s="86" t="s">
        <v>2715</v>
      </c>
      <c r="G244" s="87" t="s">
        <v>2716</v>
      </c>
      <c r="H244" s="82">
        <v>780000</v>
      </c>
      <c r="I244" s="80"/>
      <c r="J244" s="83">
        <v>777260</v>
      </c>
      <c r="K244" s="87" t="s">
        <v>2717</v>
      </c>
      <c r="L244" s="78"/>
      <c r="M244" s="98"/>
    </row>
    <row r="245" spans="1:13" x14ac:dyDescent="0.25">
      <c r="A245" s="99">
        <v>42321</v>
      </c>
      <c r="B245" s="77" t="str">
        <f>[1]Foglio3!B236</f>
        <v>X9116AE056</v>
      </c>
      <c r="C245" s="100" t="s">
        <v>10</v>
      </c>
      <c r="D245" s="84" t="s">
        <v>1164</v>
      </c>
      <c r="E245" s="101" t="str">
        <f>[1]Foglio3!G236</f>
        <v>Aff.diretto</v>
      </c>
      <c r="F245" s="102" t="str">
        <f>[1]Foglio3!C236</f>
        <v>DIG di Valvassori</v>
      </c>
      <c r="G245" s="103" t="str">
        <f t="shared" si="6"/>
        <v>DIG di Valvassori</v>
      </c>
      <c r="H245" s="109"/>
      <c r="I245" s="105"/>
      <c r="J245" s="106">
        <f>[1]Foglio3!E236</f>
        <v>3087.43</v>
      </c>
      <c r="K245" s="103" t="str">
        <f t="shared" si="7"/>
        <v>DIG di Valvassori</v>
      </c>
      <c r="L245" s="107"/>
      <c r="M245" s="108"/>
    </row>
    <row r="246" spans="1:13" x14ac:dyDescent="0.25">
      <c r="A246" s="95">
        <v>42324</v>
      </c>
      <c r="B246" s="77" t="str">
        <f>[1]Foglio3!B237</f>
        <v>X6916AE057</v>
      </c>
      <c r="C246" s="96" t="s">
        <v>10</v>
      </c>
      <c r="D246" s="85" t="s">
        <v>1165</v>
      </c>
      <c r="E246" s="97" t="str">
        <f>[1]Foglio3!G237</f>
        <v>Aff.diretto</v>
      </c>
      <c r="F246" s="86" t="str">
        <f>[1]Foglio3!C237</f>
        <v>TIME SOLUTION SRL</v>
      </c>
      <c r="G246" s="87" t="str">
        <f t="shared" si="6"/>
        <v>TIME SOLUTION SRL</v>
      </c>
      <c r="H246" s="82"/>
      <c r="I246" s="80"/>
      <c r="J246" s="83">
        <f>[1]Foglio3!E237</f>
        <v>643.79999999999995</v>
      </c>
      <c r="K246" s="87" t="str">
        <f t="shared" si="7"/>
        <v>TIME SOLUTION SRL</v>
      </c>
      <c r="L246" s="78"/>
      <c r="M246" s="98"/>
    </row>
    <row r="247" spans="1:13" x14ac:dyDescent="0.25">
      <c r="A247" s="99">
        <v>42326</v>
      </c>
      <c r="B247" s="77" t="str">
        <f>[1]Foglio3!B238</f>
        <v>X4116AE058</v>
      </c>
      <c r="C247" s="100" t="s">
        <v>10</v>
      </c>
      <c r="D247" s="84" t="s">
        <v>1166</v>
      </c>
      <c r="E247" s="101" t="str">
        <f>[1]Foglio3!G238</f>
        <v>Aff.diretto</v>
      </c>
      <c r="F247" s="102" t="str">
        <f>[1]Foglio3!C238</f>
        <v>AZIENDA AGR. LA CAMPANELLA</v>
      </c>
      <c r="G247" s="103" t="str">
        <f t="shared" si="6"/>
        <v>AZIENDA AGR. LA CAMPANELLA</v>
      </c>
      <c r="H247" s="109"/>
      <c r="I247" s="105"/>
      <c r="J247" s="106">
        <f>[1]Foglio3!E238</f>
        <v>3400</v>
      </c>
      <c r="K247" s="103" t="str">
        <f t="shared" si="7"/>
        <v>AZIENDA AGR. LA CAMPANELLA</v>
      </c>
      <c r="L247" s="107"/>
      <c r="M247" s="108"/>
    </row>
    <row r="248" spans="1:13" x14ac:dyDescent="0.25">
      <c r="A248" s="95">
        <v>42326</v>
      </c>
      <c r="B248" s="77" t="str">
        <f>[1]Foglio3!B239</f>
        <v>X1916AE059</v>
      </c>
      <c r="C248" s="96" t="s">
        <v>10</v>
      </c>
      <c r="D248" s="85" t="s">
        <v>1167</v>
      </c>
      <c r="E248" s="97" t="str">
        <f>[1]Foglio3!G239</f>
        <v>Aff.diretto</v>
      </c>
      <c r="F248" s="86" t="str">
        <f>[1]Foglio3!C239</f>
        <v>VIRIDIS</v>
      </c>
      <c r="G248" s="87" t="str">
        <f t="shared" si="6"/>
        <v>VIRIDIS</v>
      </c>
      <c r="H248" s="82"/>
      <c r="I248" s="80"/>
      <c r="J248" s="83">
        <f>[1]Foglio3!E239</f>
        <v>680</v>
      </c>
      <c r="K248" s="87" t="str">
        <f t="shared" si="7"/>
        <v>VIRIDIS</v>
      </c>
      <c r="L248" s="78"/>
      <c r="M248" s="98"/>
    </row>
    <row r="249" spans="1:13" x14ac:dyDescent="0.25">
      <c r="A249" s="99">
        <v>42328</v>
      </c>
      <c r="B249" s="77" t="str">
        <f>[1]Foglio3!B240</f>
        <v>XEC16AE05A</v>
      </c>
      <c r="C249" s="100" t="s">
        <v>10</v>
      </c>
      <c r="D249" s="84" t="s">
        <v>1010</v>
      </c>
      <c r="E249" s="101" t="str">
        <f>[1]Foglio3!G240</f>
        <v>Aff.diretto</v>
      </c>
      <c r="F249" s="102" t="str">
        <f>[1]Foglio3!C240</f>
        <v>WELNA snc</v>
      </c>
      <c r="G249" s="103" t="str">
        <f t="shared" si="6"/>
        <v>WELNA snc</v>
      </c>
      <c r="H249" s="109"/>
      <c r="I249" s="105"/>
      <c r="J249" s="106">
        <f>[1]Foglio3!E240</f>
        <v>36000</v>
      </c>
      <c r="K249" s="103" t="str">
        <f t="shared" si="7"/>
        <v>WELNA snc</v>
      </c>
      <c r="L249" s="107"/>
      <c r="M249" s="108"/>
    </row>
    <row r="250" spans="1:13" x14ac:dyDescent="0.25">
      <c r="A250" s="95">
        <v>42332</v>
      </c>
      <c r="B250" s="77" t="str">
        <f>[1]Foglio3!B241</f>
        <v>XC416AE05B</v>
      </c>
      <c r="C250" s="96" t="s">
        <v>10</v>
      </c>
      <c r="D250" s="85" t="s">
        <v>1168</v>
      </c>
      <c r="E250" s="97" t="str">
        <f>[1]Foglio3!G241</f>
        <v>Aff.diretto</v>
      </c>
      <c r="F250" s="86" t="str">
        <f>[1]Foglio3!C241</f>
        <v>TVM SRL</v>
      </c>
      <c r="G250" s="87" t="str">
        <f t="shared" si="6"/>
        <v>TVM SRL</v>
      </c>
      <c r="H250" s="82"/>
      <c r="I250" s="80"/>
      <c r="J250" s="83">
        <f>[1]Foglio3!E241</f>
        <v>5000</v>
      </c>
      <c r="K250" s="87" t="str">
        <f t="shared" si="7"/>
        <v>TVM SRL</v>
      </c>
      <c r="L250" s="78"/>
      <c r="M250" s="98"/>
    </row>
    <row r="251" spans="1:13" x14ac:dyDescent="0.25">
      <c r="A251" s="99">
        <v>42332</v>
      </c>
      <c r="B251" s="77" t="str">
        <f>[1]Foglio3!B242</f>
        <v>X9C16AE05C</v>
      </c>
      <c r="C251" s="100" t="s">
        <v>10</v>
      </c>
      <c r="D251" s="84" t="s">
        <v>1169</v>
      </c>
      <c r="E251" s="101" t="str">
        <f>[1]Foglio3!G242</f>
        <v>Aff.diretto</v>
      </c>
      <c r="F251" s="102" t="str">
        <f>[1]Foglio3!C242</f>
        <v>JULIA GAS SRL</v>
      </c>
      <c r="G251" s="103" t="str">
        <f t="shared" si="6"/>
        <v>JULIA GAS SRL</v>
      </c>
      <c r="H251" s="104"/>
      <c r="I251" s="105"/>
      <c r="J251" s="106">
        <f>[1]Foglio3!E242</f>
        <v>249.06</v>
      </c>
      <c r="K251" s="103" t="str">
        <f t="shared" si="7"/>
        <v>JULIA GAS SRL</v>
      </c>
      <c r="L251" s="107"/>
      <c r="M251" s="108"/>
    </row>
    <row r="252" spans="1:13" x14ac:dyDescent="0.25">
      <c r="A252" s="95">
        <v>42333</v>
      </c>
      <c r="B252" s="77" t="str">
        <f>[1]Foglio3!B243</f>
        <v>X7416AE05D</v>
      </c>
      <c r="C252" s="96" t="s">
        <v>10</v>
      </c>
      <c r="D252" s="85" t="s">
        <v>1170</v>
      </c>
      <c r="E252" s="97" t="str">
        <f>[1]Foglio3!G243</f>
        <v>procedura negoziata</v>
      </c>
      <c r="F252" s="86" t="str">
        <f>[1]Foglio3!C243</f>
        <v>LADYPLASTIK</v>
      </c>
      <c r="G252" s="87" t="str">
        <f t="shared" si="6"/>
        <v>LADYPLASTIK</v>
      </c>
      <c r="H252" s="82"/>
      <c r="I252" s="80"/>
      <c r="J252" s="83">
        <f>[1]Foglio3!E243</f>
        <v>5115</v>
      </c>
      <c r="K252" s="87" t="str">
        <f t="shared" ref="K252:K280" si="8">G252</f>
        <v>LADYPLASTIK</v>
      </c>
      <c r="L252" s="78"/>
      <c r="M252" s="98"/>
    </row>
    <row r="253" spans="1:13" x14ac:dyDescent="0.25">
      <c r="A253" s="99">
        <v>42333</v>
      </c>
      <c r="B253" s="77" t="str">
        <f>[1]Foglio3!B244</f>
        <v>X4C16AE05E</v>
      </c>
      <c r="C253" s="100" t="s">
        <v>10</v>
      </c>
      <c r="D253" s="84" t="s">
        <v>1171</v>
      </c>
      <c r="E253" s="101" t="str">
        <f>[1]Foglio3!G244</f>
        <v>procedura negoziata</v>
      </c>
      <c r="F253" s="102" t="str">
        <f>[1]Foglio3!C244</f>
        <v>VIVAI TOFFOLI</v>
      </c>
      <c r="G253" s="103" t="str">
        <f t="shared" si="6"/>
        <v>VIVAI TOFFOLI</v>
      </c>
      <c r="H253" s="104"/>
      <c r="I253" s="105"/>
      <c r="J253" s="106">
        <f>[1]Foglio3!E244</f>
        <v>18000</v>
      </c>
      <c r="K253" s="103" t="str">
        <f t="shared" si="8"/>
        <v>VIVAI TOFFOLI</v>
      </c>
      <c r="L253" s="107"/>
      <c r="M253" s="108"/>
    </row>
    <row r="254" spans="1:13" x14ac:dyDescent="0.25">
      <c r="A254" s="95">
        <v>42334</v>
      </c>
      <c r="B254" s="77" t="str">
        <f>[1]Foglio3!B245</f>
        <v>X2416AE05F</v>
      </c>
      <c r="C254" s="96" t="s">
        <v>10</v>
      </c>
      <c r="D254" s="85" t="s">
        <v>1172</v>
      </c>
      <c r="E254" s="97" t="str">
        <f>[1]Foglio3!G245</f>
        <v>Aff.diretto</v>
      </c>
      <c r="F254" s="86" t="str">
        <f>[1]Foglio3!C245</f>
        <v>GAIA ENGINERING</v>
      </c>
      <c r="G254" s="87" t="str">
        <f t="shared" si="6"/>
        <v>GAIA ENGINERING</v>
      </c>
      <c r="H254" s="82"/>
      <c r="I254" s="80"/>
      <c r="J254" s="83">
        <f>[1]Foglio3!E245</f>
        <v>4100</v>
      </c>
      <c r="K254" s="87" t="str">
        <f t="shared" si="8"/>
        <v>GAIA ENGINERING</v>
      </c>
      <c r="L254" s="78"/>
      <c r="M254" s="98"/>
    </row>
    <row r="255" spans="1:13" x14ac:dyDescent="0.25">
      <c r="A255" s="99">
        <v>42335</v>
      </c>
      <c r="B255" s="77" t="str">
        <f>[1]Foglio3!B246</f>
        <v>XF716AE060</v>
      </c>
      <c r="C255" s="100" t="s">
        <v>10</v>
      </c>
      <c r="D255" s="84" t="s">
        <v>1173</v>
      </c>
      <c r="E255" s="101" t="str">
        <f>[1]Foglio3!G246</f>
        <v>Aff.diretto</v>
      </c>
      <c r="F255" s="102" t="str">
        <f>[1]Foglio3!C246</f>
        <v>TS GENERAL SERVICE</v>
      </c>
      <c r="G255" s="103" t="str">
        <f t="shared" si="6"/>
        <v>TS GENERAL SERVICE</v>
      </c>
      <c r="H255" s="104"/>
      <c r="I255" s="105"/>
      <c r="J255" s="106">
        <f>[1]Foglio3!E246</f>
        <v>10000</v>
      </c>
      <c r="K255" s="103" t="str">
        <f t="shared" si="8"/>
        <v>TS GENERAL SERVICE</v>
      </c>
      <c r="L255" s="107"/>
      <c r="M255" s="108"/>
    </row>
    <row r="256" spans="1:13" x14ac:dyDescent="0.25">
      <c r="A256" s="95">
        <v>42335</v>
      </c>
      <c r="B256" s="77" t="str">
        <f>[1]Foglio3!B247</f>
        <v>XCF16AE061</v>
      </c>
      <c r="C256" s="96" t="s">
        <v>10</v>
      </c>
      <c r="D256" s="85" t="s">
        <v>1174</v>
      </c>
      <c r="E256" s="97" t="str">
        <f>[1]Foglio3!G247</f>
        <v>Aff.diretto</v>
      </c>
      <c r="F256" s="86" t="str">
        <f>[1]Foglio3!C247</f>
        <v>GERMATRUCK SERVICE SRL</v>
      </c>
      <c r="G256" s="87" t="str">
        <f t="shared" si="6"/>
        <v>GERMATRUCK SERVICE SRL</v>
      </c>
      <c r="H256" s="82"/>
      <c r="I256" s="80"/>
      <c r="J256" s="83">
        <f>[1]Foglio3!E247</f>
        <v>500</v>
      </c>
      <c r="K256" s="87" t="str">
        <f t="shared" si="8"/>
        <v>GERMATRUCK SERVICE SRL</v>
      </c>
      <c r="L256" s="78"/>
      <c r="M256" s="98"/>
    </row>
    <row r="257" spans="1:13" x14ac:dyDescent="0.25">
      <c r="A257" s="99">
        <v>42335</v>
      </c>
      <c r="B257" s="77" t="str">
        <f>[1]Foglio3!B248</f>
        <v>XA716AE062</v>
      </c>
      <c r="C257" s="100" t="s">
        <v>10</v>
      </c>
      <c r="D257" s="84" t="s">
        <v>1175</v>
      </c>
      <c r="E257" s="101" t="str">
        <f>[1]Foglio3!G248</f>
        <v>Aff.diretto</v>
      </c>
      <c r="F257" s="102" t="str">
        <f>[1]Foglio3!C248</f>
        <v>CRM</v>
      </c>
      <c r="G257" s="103" t="str">
        <f t="shared" si="6"/>
        <v>CRM</v>
      </c>
      <c r="H257" s="109"/>
      <c r="I257" s="105"/>
      <c r="J257" s="106">
        <f>[1]Foglio3!E248</f>
        <v>287</v>
      </c>
      <c r="K257" s="103" t="str">
        <f t="shared" si="8"/>
        <v>CRM</v>
      </c>
      <c r="L257" s="107"/>
      <c r="M257" s="108"/>
    </row>
    <row r="258" spans="1:13" x14ac:dyDescent="0.25">
      <c r="A258" s="95">
        <v>42338</v>
      </c>
      <c r="B258" s="77" t="str">
        <f>[1]Foglio3!B249</f>
        <v>X7F16AE063</v>
      </c>
      <c r="C258" s="96" t="s">
        <v>10</v>
      </c>
      <c r="D258" s="85" t="s">
        <v>1176</v>
      </c>
      <c r="E258" s="97" t="str">
        <f>[1]Foglio3!G249</f>
        <v>Aff.diretto</v>
      </c>
      <c r="F258" s="86" t="str">
        <f>[1]Foglio3!C249</f>
        <v xml:space="preserve">MANZONI &amp; c. spa </v>
      </c>
      <c r="G258" s="87" t="str">
        <f t="shared" si="6"/>
        <v xml:space="preserve">MANZONI &amp; c. spa </v>
      </c>
      <c r="H258" s="82"/>
      <c r="I258" s="80"/>
      <c r="J258" s="83">
        <f>[1]Foglio3!E249</f>
        <v>1130.04</v>
      </c>
      <c r="K258" s="87" t="str">
        <f t="shared" si="8"/>
        <v xml:space="preserve">MANZONI &amp; c. spa </v>
      </c>
      <c r="L258" s="78"/>
      <c r="M258" s="98"/>
    </row>
    <row r="259" spans="1:13" x14ac:dyDescent="0.25">
      <c r="A259" s="99">
        <v>42339</v>
      </c>
      <c r="B259" s="77" t="str">
        <f>[1]Foglio3!B250</f>
        <v>X5716AE064</v>
      </c>
      <c r="C259" s="100" t="s">
        <v>10</v>
      </c>
      <c r="D259" s="84" t="s">
        <v>988</v>
      </c>
      <c r="E259" s="101" t="str">
        <f>[1]Foglio3!G250</f>
        <v>Aff.diretto</v>
      </c>
      <c r="F259" s="102" t="str">
        <f>[1]Foglio3!C250</f>
        <v>KUEN -FALCA/ENGYCALOR</v>
      </c>
      <c r="G259" s="103" t="str">
        <f t="shared" si="6"/>
        <v>KUEN -FALCA/ENGYCALOR</v>
      </c>
      <c r="H259" s="109"/>
      <c r="I259" s="105"/>
      <c r="J259" s="106">
        <f>[1]Foglio3!E250</f>
        <v>4375</v>
      </c>
      <c r="K259" s="103" t="str">
        <f t="shared" si="8"/>
        <v>KUEN -FALCA/ENGYCALOR</v>
      </c>
      <c r="L259" s="107"/>
      <c r="M259" s="108"/>
    </row>
    <row r="260" spans="1:13" x14ac:dyDescent="0.25">
      <c r="A260" s="95">
        <v>42341</v>
      </c>
      <c r="B260" s="77" t="str">
        <f>[1]Foglio3!B251</f>
        <v>X2F16AE065</v>
      </c>
      <c r="C260" s="96" t="s">
        <v>10</v>
      </c>
      <c r="D260" s="85" t="s">
        <v>1177</v>
      </c>
      <c r="E260" s="97" t="str">
        <f>[1]Foglio3!G251</f>
        <v>Aff.diretto</v>
      </c>
      <c r="F260" s="86" t="str">
        <f>[1]Foglio3!C251</f>
        <v>ANTONIOLLI SRL</v>
      </c>
      <c r="G260" s="87" t="str">
        <f t="shared" si="6"/>
        <v>ANTONIOLLI SRL</v>
      </c>
      <c r="H260" s="82"/>
      <c r="I260" s="80"/>
      <c r="J260" s="83">
        <f>[1]Foglio3!E251</f>
        <v>7000</v>
      </c>
      <c r="K260" s="87" t="str">
        <f t="shared" si="8"/>
        <v>ANTONIOLLI SRL</v>
      </c>
      <c r="L260" s="78"/>
      <c r="M260" s="98"/>
    </row>
    <row r="261" spans="1:13" x14ac:dyDescent="0.25">
      <c r="A261" s="99">
        <v>42342</v>
      </c>
      <c r="B261" s="77" t="str">
        <f>[1]Foglio3!B252</f>
        <v>X0716AE066</v>
      </c>
      <c r="C261" s="100" t="s">
        <v>10</v>
      </c>
      <c r="D261" s="84" t="s">
        <v>1140</v>
      </c>
      <c r="E261" s="101" t="str">
        <f>[1]Foglio3!G252</f>
        <v>Aff.diretto</v>
      </c>
      <c r="F261" s="102" t="str">
        <f>[1]Foglio3!C252</f>
        <v>ASE srl</v>
      </c>
      <c r="G261" s="103" t="str">
        <f t="shared" si="6"/>
        <v>ASE srl</v>
      </c>
      <c r="H261" s="109"/>
      <c r="I261" s="105"/>
      <c r="J261" s="106">
        <f>[1]Foglio3!E252</f>
        <v>78</v>
      </c>
      <c r="K261" s="103" t="str">
        <f t="shared" si="8"/>
        <v>ASE srl</v>
      </c>
      <c r="L261" s="107"/>
      <c r="M261" s="108"/>
    </row>
    <row r="262" spans="1:13" x14ac:dyDescent="0.25">
      <c r="A262" s="95">
        <v>42347</v>
      </c>
      <c r="B262" s="77" t="str">
        <f>[1]Foglio3!B253</f>
        <v>XDA16AE067</v>
      </c>
      <c r="C262" s="96" t="s">
        <v>10</v>
      </c>
      <c r="D262" s="85" t="s">
        <v>1178</v>
      </c>
      <c r="E262" s="97" t="str">
        <f>[1]Foglio3!G253</f>
        <v>Aff.diretto</v>
      </c>
      <c r="F262" s="86" t="str">
        <f>[1]Foglio3!C253</f>
        <v>BISCONTIN FABRIZIO</v>
      </c>
      <c r="G262" s="87" t="str">
        <f t="shared" si="6"/>
        <v>BISCONTIN FABRIZIO</v>
      </c>
      <c r="H262" s="82"/>
      <c r="I262" s="80"/>
      <c r="J262" s="83">
        <f>[1]Foglio3!E253</f>
        <v>413.76</v>
      </c>
      <c r="K262" s="87" t="str">
        <f t="shared" si="8"/>
        <v>BISCONTIN FABRIZIO</v>
      </c>
      <c r="L262" s="78"/>
      <c r="M262" s="98"/>
    </row>
    <row r="263" spans="1:13" x14ac:dyDescent="0.25">
      <c r="A263" s="99">
        <v>42348</v>
      </c>
      <c r="B263" s="77" t="str">
        <f>[1]Foglio3!B254</f>
        <v>XB216AE068</v>
      </c>
      <c r="C263" s="100" t="s">
        <v>10</v>
      </c>
      <c r="D263" s="84" t="s">
        <v>1179</v>
      </c>
      <c r="E263" s="101" t="str">
        <f>[1]Foglio3!G254</f>
        <v>Aff.diretto</v>
      </c>
      <c r="F263" s="102" t="str">
        <f>[1]Foglio3!C254</f>
        <v>TECNO DIESEL SNC</v>
      </c>
      <c r="G263" s="103" t="str">
        <f t="shared" si="6"/>
        <v>TECNO DIESEL SNC</v>
      </c>
      <c r="H263" s="109"/>
      <c r="I263" s="105"/>
      <c r="J263" s="106">
        <f>[1]Foglio3!E254</f>
        <v>3502.57</v>
      </c>
      <c r="K263" s="103" t="str">
        <f t="shared" si="8"/>
        <v>TECNO DIESEL SNC</v>
      </c>
      <c r="L263" s="107"/>
      <c r="M263" s="108"/>
    </row>
    <row r="264" spans="1:13" x14ac:dyDescent="0.25">
      <c r="A264" s="95">
        <v>42348</v>
      </c>
      <c r="B264" s="77" t="str">
        <f>[1]Foglio3!B255</f>
        <v>X8A16AE069</v>
      </c>
      <c r="C264" s="96" t="s">
        <v>10</v>
      </c>
      <c r="D264" s="85" t="s">
        <v>1180</v>
      </c>
      <c r="E264" s="97" t="str">
        <f>[1]Foglio3!G255</f>
        <v>Aff.diretto</v>
      </c>
      <c r="F264" s="86" t="str">
        <f>[1]Foglio3!C255</f>
        <v>CRM</v>
      </c>
      <c r="G264" s="87" t="str">
        <f t="shared" si="6"/>
        <v>CRM</v>
      </c>
      <c r="H264" s="82"/>
      <c r="I264" s="80"/>
      <c r="J264" s="83">
        <f>[1]Foglio3!E255</f>
        <v>118</v>
      </c>
      <c r="K264" s="87" t="str">
        <f t="shared" si="8"/>
        <v>CRM</v>
      </c>
      <c r="L264" s="78"/>
      <c r="M264" s="98"/>
    </row>
    <row r="265" spans="1:13" x14ac:dyDescent="0.25">
      <c r="A265" s="99">
        <v>42348</v>
      </c>
      <c r="B265" s="77" t="str">
        <f>[1]Foglio3!B256</f>
        <v>X6216AE06A</v>
      </c>
      <c r="C265" s="100" t="s">
        <v>10</v>
      </c>
      <c r="D265" s="84" t="s">
        <v>1181</v>
      </c>
      <c r="E265" s="101" t="str">
        <f>[1]Foglio3!G256</f>
        <v>Aff.diretto</v>
      </c>
      <c r="F265" s="102" t="str">
        <f>[1]Foglio3!C256</f>
        <v>Polesel</v>
      </c>
      <c r="G265" s="103" t="str">
        <f t="shared" si="6"/>
        <v>Polesel</v>
      </c>
      <c r="H265" s="109"/>
      <c r="I265" s="105"/>
      <c r="J265" s="106">
        <v>3842</v>
      </c>
      <c r="K265" s="103" t="str">
        <f t="shared" si="8"/>
        <v>Polesel</v>
      </c>
      <c r="L265" s="107"/>
      <c r="M265" s="108"/>
    </row>
    <row r="266" spans="1:13" x14ac:dyDescent="0.25">
      <c r="A266" s="95">
        <v>42348</v>
      </c>
      <c r="B266" s="77" t="str">
        <f>[1]Foglio3!B257</f>
        <v>X3A16AE06B</v>
      </c>
      <c r="C266" s="96" t="s">
        <v>10</v>
      </c>
      <c r="D266" s="85" t="s">
        <v>1182</v>
      </c>
      <c r="E266" s="97" t="str">
        <f>[1]Foglio3!G257</f>
        <v>Aff.diretto</v>
      </c>
      <c r="F266" s="86" t="str">
        <f>[1]Foglio3!C257</f>
        <v>SERYMARK</v>
      </c>
      <c r="G266" s="87" t="str">
        <f t="shared" si="6"/>
        <v>SERYMARK</v>
      </c>
      <c r="H266" s="82"/>
      <c r="I266" s="80"/>
      <c r="J266" s="83">
        <f>[1]Foglio3!E257</f>
        <v>300</v>
      </c>
      <c r="K266" s="87" t="str">
        <f t="shared" si="8"/>
        <v>SERYMARK</v>
      </c>
      <c r="L266" s="78"/>
      <c r="M266" s="98"/>
    </row>
    <row r="267" spans="1:13" x14ac:dyDescent="0.25">
      <c r="A267" s="99">
        <v>42348</v>
      </c>
      <c r="B267" s="77" t="str">
        <f>[1]Foglio3!B258</f>
        <v>X1216AE06C</v>
      </c>
      <c r="C267" s="100" t="s">
        <v>10</v>
      </c>
      <c r="D267" s="84" t="s">
        <v>1183</v>
      </c>
      <c r="E267" s="101" t="str">
        <f>[1]Foglio3!G258</f>
        <v>Aff.diretto</v>
      </c>
      <c r="F267" s="102" t="str">
        <f>[1]Foglio3!C258</f>
        <v>centro gomme</v>
      </c>
      <c r="G267" s="103" t="str">
        <f t="shared" si="6"/>
        <v>centro gomme</v>
      </c>
      <c r="H267" s="109"/>
      <c r="I267" s="105"/>
      <c r="J267" s="106">
        <f>[1]Foglio3!E258</f>
        <v>1156.8</v>
      </c>
      <c r="K267" s="103" t="str">
        <f t="shared" si="8"/>
        <v>centro gomme</v>
      </c>
      <c r="L267" s="107"/>
      <c r="M267" s="108"/>
    </row>
    <row r="268" spans="1:13" x14ac:dyDescent="0.25">
      <c r="A268" s="95">
        <v>42348</v>
      </c>
      <c r="B268" s="77" t="str">
        <f>[1]Foglio3!B259</f>
        <v>XE516AE06D</v>
      </c>
      <c r="C268" s="96" t="s">
        <v>10</v>
      </c>
      <c r="D268" s="85" t="s">
        <v>997</v>
      </c>
      <c r="E268" s="97" t="str">
        <f>[1]Foglio3!G259</f>
        <v>Aff.diretto</v>
      </c>
      <c r="F268" s="86" t="str">
        <f>[1]Foglio3!C259</f>
        <v>MT ECOSERVICE SRL</v>
      </c>
      <c r="G268" s="87" t="str">
        <f t="shared" si="6"/>
        <v>MT ECOSERVICE SRL</v>
      </c>
      <c r="H268" s="82"/>
      <c r="I268" s="80"/>
      <c r="J268" s="83">
        <f>[1]Foglio3!E259</f>
        <v>289.97000000000003</v>
      </c>
      <c r="K268" s="87" t="str">
        <f t="shared" si="8"/>
        <v>MT ECOSERVICE SRL</v>
      </c>
      <c r="L268" s="78"/>
      <c r="M268" s="98"/>
    </row>
    <row r="269" spans="1:13" x14ac:dyDescent="0.25">
      <c r="A269" s="99">
        <v>42352</v>
      </c>
      <c r="B269" s="77" t="str">
        <f>[1]Foglio3!B260</f>
        <v>XBD16AE06E</v>
      </c>
      <c r="C269" s="100" t="s">
        <v>10</v>
      </c>
      <c r="D269" s="84" t="s">
        <v>1184</v>
      </c>
      <c r="E269" s="101" t="str">
        <f>[1]Foglio3!G260</f>
        <v>Aff.diretto</v>
      </c>
      <c r="F269" s="102" t="str">
        <f>[1]Foglio3!C260</f>
        <v>MOZZON LUIGI</v>
      </c>
      <c r="G269" s="103" t="str">
        <f t="shared" si="6"/>
        <v>MOZZON LUIGI</v>
      </c>
      <c r="H269" s="109"/>
      <c r="I269" s="105"/>
      <c r="J269" s="106">
        <f>[1]Foglio3!E260</f>
        <v>1500</v>
      </c>
      <c r="K269" s="103" t="str">
        <f t="shared" si="8"/>
        <v>MOZZON LUIGI</v>
      </c>
      <c r="L269" s="107"/>
      <c r="M269" s="108"/>
    </row>
    <row r="270" spans="1:13" x14ac:dyDescent="0.25">
      <c r="A270" s="95">
        <v>42352</v>
      </c>
      <c r="B270" s="77" t="str">
        <f>[1]Foglio3!B261</f>
        <v>X9516AE06F</v>
      </c>
      <c r="C270" s="96" t="s">
        <v>10</v>
      </c>
      <c r="D270" s="85" t="s">
        <v>1185</v>
      </c>
      <c r="E270" s="97" t="str">
        <f>[1]Foglio3!G261</f>
        <v>Aff.diretto</v>
      </c>
      <c r="F270" s="86" t="str">
        <f>[1]Foglio3!C261</f>
        <v xml:space="preserve">PIEMME </v>
      </c>
      <c r="G270" s="87" t="str">
        <f t="shared" si="6"/>
        <v xml:space="preserve">PIEMME </v>
      </c>
      <c r="H270" s="82"/>
      <c r="I270" s="80"/>
      <c r="J270" s="83">
        <f>[1]Foglio3!E261</f>
        <v>250</v>
      </c>
      <c r="K270" s="87" t="str">
        <f t="shared" si="8"/>
        <v xml:space="preserve">PIEMME </v>
      </c>
      <c r="L270" s="78"/>
      <c r="M270" s="98"/>
    </row>
    <row r="271" spans="1:13" x14ac:dyDescent="0.25">
      <c r="A271" s="99">
        <v>42352</v>
      </c>
      <c r="B271" s="77" t="str">
        <f>[1]Foglio3!B262</f>
        <v>X6D16AE070</v>
      </c>
      <c r="C271" s="100" t="s">
        <v>10</v>
      </c>
      <c r="D271" s="84" t="s">
        <v>1186</v>
      </c>
      <c r="E271" s="101" t="str">
        <f>[1]Foglio3!G262</f>
        <v>Aff.diretto</v>
      </c>
      <c r="F271" s="102" t="str">
        <f>[1]Foglio3!C262</f>
        <v>PUBLISTAR</v>
      </c>
      <c r="G271" s="103" t="str">
        <f t="shared" si="6"/>
        <v>PUBLISTAR</v>
      </c>
      <c r="H271" s="109"/>
      <c r="I271" s="105"/>
      <c r="J271" s="106">
        <f>[1]Foglio3!E262</f>
        <v>250</v>
      </c>
      <c r="K271" s="103" t="str">
        <f t="shared" si="8"/>
        <v>PUBLISTAR</v>
      </c>
      <c r="L271" s="107"/>
      <c r="M271" s="108"/>
    </row>
    <row r="272" spans="1:13" x14ac:dyDescent="0.25">
      <c r="A272" s="95">
        <v>42353</v>
      </c>
      <c r="B272" s="77" t="str">
        <f>[1]Foglio3!B263</f>
        <v>X1D16AE072</v>
      </c>
      <c r="C272" s="96" t="s">
        <v>10</v>
      </c>
      <c r="D272" s="85" t="s">
        <v>1187</v>
      </c>
      <c r="E272" s="97" t="str">
        <f>[1]Foglio3!G263</f>
        <v>Aff.diretto</v>
      </c>
      <c r="F272" s="86" t="str">
        <f>[1]Foglio3!C263</f>
        <v>ASE srl</v>
      </c>
      <c r="G272" s="87" t="str">
        <f t="shared" si="6"/>
        <v>ASE srl</v>
      </c>
      <c r="H272" s="82"/>
      <c r="I272" s="80"/>
      <c r="J272" s="83">
        <f>[1]Foglio3!E263</f>
        <v>100</v>
      </c>
      <c r="K272" s="87" t="str">
        <f t="shared" si="8"/>
        <v>ASE srl</v>
      </c>
      <c r="L272" s="78"/>
      <c r="M272" s="98"/>
    </row>
    <row r="273" spans="1:13" x14ac:dyDescent="0.25">
      <c r="A273" s="99">
        <v>42354</v>
      </c>
      <c r="B273" s="77" t="str">
        <f>[1]Foglio3!B264</f>
        <v>X4516AE071</v>
      </c>
      <c r="C273" s="100" t="s">
        <v>10</v>
      </c>
      <c r="D273" s="84" t="s">
        <v>1188</v>
      </c>
      <c r="E273" s="101" t="str">
        <f>[1]Foglio3!G264</f>
        <v>Aff.diretto</v>
      </c>
      <c r="F273" s="102" t="str">
        <f>[1]Foglio3!C264</f>
        <v>IL GIARDINO</v>
      </c>
      <c r="G273" s="103" t="str">
        <f t="shared" si="6"/>
        <v>IL GIARDINO</v>
      </c>
      <c r="H273" s="109"/>
      <c r="I273" s="105"/>
      <c r="J273" s="106">
        <f>[1]Foglio3!E264</f>
        <v>300</v>
      </c>
      <c r="K273" s="103" t="str">
        <f t="shared" si="8"/>
        <v>IL GIARDINO</v>
      </c>
      <c r="L273" s="107"/>
      <c r="M273" s="108"/>
    </row>
    <row r="274" spans="1:13" x14ac:dyDescent="0.25">
      <c r="A274" s="95">
        <v>42356</v>
      </c>
      <c r="B274" s="77" t="str">
        <f>[1]Foglio3!B265</f>
        <v>XF016AE073</v>
      </c>
      <c r="C274" s="96" t="s">
        <v>10</v>
      </c>
      <c r="D274" s="85" t="s">
        <v>1189</v>
      </c>
      <c r="E274" s="97" t="str">
        <f>[1]Foglio3!G265</f>
        <v>Aff.diretto</v>
      </c>
      <c r="F274" s="86" t="str">
        <f>[1]Foglio3!C265</f>
        <v>AON</v>
      </c>
      <c r="G274" s="87" t="str">
        <f t="shared" si="6"/>
        <v>AON</v>
      </c>
      <c r="H274" s="82"/>
      <c r="I274" s="80"/>
      <c r="J274" s="83">
        <f>[1]Foglio3!E265</f>
        <v>39900</v>
      </c>
      <c r="K274" s="87" t="str">
        <f t="shared" si="8"/>
        <v>AON</v>
      </c>
      <c r="L274" s="78"/>
      <c r="M274" s="98"/>
    </row>
    <row r="275" spans="1:13" x14ac:dyDescent="0.25">
      <c r="A275" s="99">
        <v>43091</v>
      </c>
      <c r="B275" s="77" t="s">
        <v>2713</v>
      </c>
      <c r="C275" s="100" t="s">
        <v>10</v>
      </c>
      <c r="D275" s="84" t="s">
        <v>2714</v>
      </c>
      <c r="E275" s="101" t="s">
        <v>2722</v>
      </c>
      <c r="F275" s="102"/>
      <c r="G275" s="103"/>
      <c r="H275" s="109"/>
      <c r="I275" s="105"/>
      <c r="J275" s="106">
        <v>54366</v>
      </c>
      <c r="K275" s="103"/>
      <c r="L275" s="107"/>
      <c r="M275" s="108"/>
    </row>
    <row r="276" spans="1:13" x14ac:dyDescent="0.25">
      <c r="A276" s="95">
        <v>42360</v>
      </c>
      <c r="B276" s="77" t="str">
        <f>[1]Foglio3!B266</f>
        <v>XC816AE074</v>
      </c>
      <c r="C276" s="96" t="s">
        <v>10</v>
      </c>
      <c r="D276" s="85" t="s">
        <v>1190</v>
      </c>
      <c r="E276" s="97" t="str">
        <f>[1]Foglio3!G266</f>
        <v>Aff.diretto</v>
      </c>
      <c r="F276" s="86" t="str">
        <f>[1]Foglio3!C266</f>
        <v>Tempoverde sas</v>
      </c>
      <c r="G276" s="87" t="str">
        <f t="shared" si="6"/>
        <v>Tempoverde sas</v>
      </c>
      <c r="H276" s="82"/>
      <c r="I276" s="80"/>
      <c r="J276" s="83">
        <f>[1]Foglio3!E266</f>
        <v>10000</v>
      </c>
      <c r="K276" s="87" t="str">
        <f t="shared" si="8"/>
        <v>Tempoverde sas</v>
      </c>
      <c r="L276" s="78"/>
      <c r="M276" s="98"/>
    </row>
    <row r="277" spans="1:13" x14ac:dyDescent="0.25">
      <c r="A277" s="99">
        <v>42362</v>
      </c>
      <c r="B277" s="77" t="str">
        <f>[1]Foglio3!B267</f>
        <v>XA016AE075</v>
      </c>
      <c r="C277" s="100" t="s">
        <v>10</v>
      </c>
      <c r="D277" s="84" t="s">
        <v>1191</v>
      </c>
      <c r="E277" s="101" t="str">
        <f>[1]Foglio3!G267</f>
        <v>Aff.diretto</v>
      </c>
      <c r="F277" s="102" t="str">
        <f>[1]Foglio3!C267</f>
        <v>Centro compressori srl</v>
      </c>
      <c r="G277" s="103" t="str">
        <f t="shared" si="6"/>
        <v>Centro compressori srl</v>
      </c>
      <c r="H277" s="109"/>
      <c r="I277" s="105"/>
      <c r="J277" s="106">
        <f>[1]Foglio3!E267</f>
        <v>446.95</v>
      </c>
      <c r="K277" s="103" t="str">
        <f t="shared" si="8"/>
        <v>Centro compressori srl</v>
      </c>
      <c r="L277" s="107"/>
      <c r="M277" s="108"/>
    </row>
    <row r="278" spans="1:13" x14ac:dyDescent="0.25">
      <c r="A278" s="95">
        <v>42362</v>
      </c>
      <c r="B278" s="77" t="str">
        <f>[1]Foglio3!B268</f>
        <v>X7816AE076</v>
      </c>
      <c r="C278" s="96" t="s">
        <v>10</v>
      </c>
      <c r="D278" s="85" t="s">
        <v>544</v>
      </c>
      <c r="E278" s="97" t="str">
        <f>[1]Foglio3!G268</f>
        <v>Aff.diretto</v>
      </c>
      <c r="F278" s="86" t="str">
        <f>[1]Foglio3!C268</f>
        <v>GEMONA SAS</v>
      </c>
      <c r="G278" s="87" t="str">
        <f t="shared" si="6"/>
        <v>GEMONA SAS</v>
      </c>
      <c r="H278" s="82"/>
      <c r="I278" s="80"/>
      <c r="J278" s="83">
        <f>[1]Foglio3!E268</f>
        <v>257.89999999999998</v>
      </c>
      <c r="K278" s="87" t="str">
        <f t="shared" si="8"/>
        <v>GEMONA SAS</v>
      </c>
      <c r="L278" s="78"/>
      <c r="M278" s="98"/>
    </row>
    <row r="279" spans="1:13" x14ac:dyDescent="0.25">
      <c r="A279" s="99">
        <v>42367</v>
      </c>
      <c r="B279" s="77" t="str">
        <f>[1]Foglio3!B269</f>
        <v>X5016AE077</v>
      </c>
      <c r="C279" s="100" t="s">
        <v>10</v>
      </c>
      <c r="D279" s="84" t="s">
        <v>1192</v>
      </c>
      <c r="E279" s="101" t="str">
        <f>[1]Foglio3!G269</f>
        <v>Aff.diretto</v>
      </c>
      <c r="F279" s="102" t="str">
        <f>[1]Foglio3!C269</f>
        <v>TECNODIESEL</v>
      </c>
      <c r="G279" s="103" t="str">
        <f t="shared" si="6"/>
        <v>TECNODIESEL</v>
      </c>
      <c r="H279" s="109"/>
      <c r="I279" s="105"/>
      <c r="J279" s="106">
        <f>[1]Foglio3!E269</f>
        <v>1244.9000000000001</v>
      </c>
      <c r="K279" s="103" t="str">
        <f t="shared" si="8"/>
        <v>TECNODIESEL</v>
      </c>
      <c r="L279" s="107"/>
      <c r="M279" s="108"/>
    </row>
    <row r="280" spans="1:13" x14ac:dyDescent="0.25">
      <c r="A280" s="95">
        <v>42368</v>
      </c>
      <c r="B280" s="77" t="str">
        <f>[1]Foglio3!B270</f>
        <v>X2816AE078</v>
      </c>
      <c r="C280" s="96" t="s">
        <v>10</v>
      </c>
      <c r="D280" s="85" t="s">
        <v>1193</v>
      </c>
      <c r="E280" s="97" t="str">
        <f>[1]Foglio3!G270</f>
        <v>Aff.diretto</v>
      </c>
      <c r="F280" s="86" t="str">
        <f>[1]Foglio3!C270</f>
        <v>SECURITAS</v>
      </c>
      <c r="G280" s="87" t="str">
        <f t="shared" si="6"/>
        <v>SECURITAS</v>
      </c>
      <c r="H280" s="82"/>
      <c r="I280" s="80"/>
      <c r="J280" s="83">
        <f>[1]Foglio3!E270</f>
        <v>5500</v>
      </c>
      <c r="K280" s="87" t="str">
        <f t="shared" si="8"/>
        <v>SECURITAS</v>
      </c>
      <c r="L280" s="78"/>
      <c r="M280" s="98"/>
    </row>
    <row r="281" spans="1:13" ht="15.75" thickBot="1" x14ac:dyDescent="0.3"/>
    <row r="282" spans="1:13" ht="15.75" thickBot="1" x14ac:dyDescent="0.3">
      <c r="H282" s="113">
        <f>SUM(Tabella2[IMPORTO A B.A.])</f>
        <v>3160177.53</v>
      </c>
      <c r="I282" s="113">
        <f>SUM(Tabella2[O.S. NON SOGGETTI A RIBASSO])</f>
        <v>98671.57</v>
      </c>
      <c r="J282" s="114">
        <f>SUM(Tabella2[IMPORTO AGGIUDICATO (lordo oneri di sicurezza/netto IVA)])</f>
        <v>4668926.2599999988</v>
      </c>
    </row>
  </sheetData>
  <pageMargins left="0.7" right="0.7" top="0.75" bottom="0.75" header="0.3" footer="0.3"/>
  <pageSetup paperSize="8" scale="56" orientation="landscape" r:id="rId1"/>
  <ignoredErrors>
    <ignoredError sqref="E24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3"/>
  <sheetViews>
    <sheetView zoomScale="90" zoomScaleNormal="90" workbookViewId="0">
      <pane ySplit="1" topLeftCell="A2" activePane="bottomLeft" state="frozen"/>
      <selection pane="bottomLeft" activeCell="A33" sqref="A33"/>
    </sheetView>
  </sheetViews>
  <sheetFormatPr defaultRowHeight="15" x14ac:dyDescent="0.25"/>
  <cols>
    <col min="1" max="1" width="15.28515625" customWidth="1"/>
    <col min="2" max="2" width="13.5703125" customWidth="1"/>
    <col min="3" max="3" width="49.28515625" customWidth="1"/>
    <col min="4" max="4" width="45" customWidth="1"/>
    <col min="5" max="5" width="16.28515625" style="74" customWidth="1"/>
    <col min="6" max="6" width="16.42578125" customWidth="1"/>
    <col min="7" max="7" width="20.85546875" style="74" customWidth="1"/>
    <col min="8" max="8" width="45" customWidth="1"/>
    <col min="9" max="9" width="67" customWidth="1"/>
    <col min="10" max="10" width="9.42578125" bestFit="1" customWidth="1"/>
    <col min="11" max="11" width="130.42578125" customWidth="1"/>
    <col min="12" max="12" width="16.5703125" customWidth="1"/>
    <col min="13" max="13" width="9.7109375" bestFit="1" customWidth="1"/>
  </cols>
  <sheetData>
    <row r="1" spans="1:12" ht="63.75" x14ac:dyDescent="0.25">
      <c r="A1" s="51" t="s">
        <v>337</v>
      </c>
      <c r="B1" s="51" t="s">
        <v>403</v>
      </c>
      <c r="C1" s="51" t="s">
        <v>4</v>
      </c>
      <c r="D1" s="51" t="s">
        <v>5</v>
      </c>
      <c r="E1" s="75" t="s">
        <v>593</v>
      </c>
      <c r="F1" s="51" t="s">
        <v>594</v>
      </c>
      <c r="G1" s="75" t="s">
        <v>595</v>
      </c>
      <c r="H1" s="51" t="s">
        <v>524</v>
      </c>
      <c r="I1" s="51" t="s">
        <v>523</v>
      </c>
      <c r="J1" s="51" t="s">
        <v>525</v>
      </c>
      <c r="K1" s="51" t="s">
        <v>587</v>
      </c>
      <c r="L1" s="51" t="s">
        <v>598</v>
      </c>
    </row>
    <row r="2" spans="1:12" x14ac:dyDescent="0.25">
      <c r="A2" s="53" t="s">
        <v>338</v>
      </c>
      <c r="B2" s="52" t="s">
        <v>404</v>
      </c>
      <c r="C2" s="71" t="s">
        <v>466</v>
      </c>
      <c r="D2" s="72" t="s">
        <v>466</v>
      </c>
      <c r="E2" s="58"/>
      <c r="F2" s="59">
        <v>600</v>
      </c>
      <c r="G2" s="58"/>
      <c r="H2" s="53" t="s">
        <v>466</v>
      </c>
      <c r="I2" s="53" t="s">
        <v>520</v>
      </c>
      <c r="J2" s="54">
        <v>42376</v>
      </c>
      <c r="K2" s="54" t="s">
        <v>526</v>
      </c>
      <c r="L2" s="53"/>
    </row>
    <row r="3" spans="1:12" x14ac:dyDescent="0.25">
      <c r="A3" s="89" t="s">
        <v>2669</v>
      </c>
      <c r="B3" s="52" t="s">
        <v>2670</v>
      </c>
      <c r="C3" s="73" t="s">
        <v>274</v>
      </c>
      <c r="D3" s="73" t="s">
        <v>274</v>
      </c>
      <c r="E3" s="76"/>
      <c r="F3" s="60">
        <v>20000</v>
      </c>
      <c r="G3" s="76"/>
      <c r="H3" s="55" t="s">
        <v>274</v>
      </c>
      <c r="I3" s="55" t="s">
        <v>520</v>
      </c>
      <c r="J3" s="56">
        <v>42742</v>
      </c>
      <c r="K3" s="56" t="s">
        <v>2671</v>
      </c>
      <c r="L3" s="89"/>
    </row>
    <row r="4" spans="1:12" x14ac:dyDescent="0.25">
      <c r="A4" s="53" t="s">
        <v>339</v>
      </c>
      <c r="B4" s="52" t="s">
        <v>405</v>
      </c>
      <c r="C4" s="71" t="s">
        <v>467</v>
      </c>
      <c r="D4" s="72" t="s">
        <v>467</v>
      </c>
      <c r="E4" s="58"/>
      <c r="F4" s="59">
        <v>15000</v>
      </c>
      <c r="G4" s="58"/>
      <c r="H4" s="53" t="s">
        <v>467</v>
      </c>
      <c r="I4" s="53" t="s">
        <v>520</v>
      </c>
      <c r="J4" s="54">
        <v>42376</v>
      </c>
      <c r="K4" s="54" t="s">
        <v>527</v>
      </c>
      <c r="L4" s="53"/>
    </row>
    <row r="5" spans="1:12" x14ac:dyDescent="0.25">
      <c r="A5" s="89" t="s">
        <v>340</v>
      </c>
      <c r="B5" s="52" t="s">
        <v>406</v>
      </c>
      <c r="C5" s="69" t="s">
        <v>468</v>
      </c>
      <c r="D5" s="70" t="s">
        <v>468</v>
      </c>
      <c r="E5" s="76"/>
      <c r="F5" s="60">
        <v>10000</v>
      </c>
      <c r="G5" s="76"/>
      <c r="H5" s="89" t="s">
        <v>468</v>
      </c>
      <c r="I5" s="89" t="s">
        <v>520</v>
      </c>
      <c r="J5" s="56">
        <v>42376</v>
      </c>
      <c r="K5" s="56" t="s">
        <v>528</v>
      </c>
      <c r="L5" s="89"/>
    </row>
    <row r="6" spans="1:12" x14ac:dyDescent="0.25">
      <c r="A6" s="53" t="s">
        <v>341</v>
      </c>
      <c r="B6" s="52" t="s">
        <v>407</v>
      </c>
      <c r="C6" s="71" t="s">
        <v>469</v>
      </c>
      <c r="D6" s="72" t="s">
        <v>469</v>
      </c>
      <c r="E6" s="58"/>
      <c r="F6" s="59">
        <v>450</v>
      </c>
      <c r="G6" s="58"/>
      <c r="H6" s="53" t="s">
        <v>469</v>
      </c>
      <c r="I6" s="53" t="s">
        <v>520</v>
      </c>
      <c r="J6" s="54">
        <v>42377</v>
      </c>
      <c r="K6" s="54" t="s">
        <v>529</v>
      </c>
      <c r="L6" s="53"/>
    </row>
    <row r="7" spans="1:12" x14ac:dyDescent="0.25">
      <c r="A7" s="89" t="s">
        <v>342</v>
      </c>
      <c r="B7" s="52" t="s">
        <v>408</v>
      </c>
      <c r="C7" s="69" t="s">
        <v>470</v>
      </c>
      <c r="D7" s="70" t="s">
        <v>470</v>
      </c>
      <c r="E7" s="76"/>
      <c r="F7" s="60">
        <v>15000</v>
      </c>
      <c r="G7" s="76"/>
      <c r="H7" s="89" t="s">
        <v>470</v>
      </c>
      <c r="I7" s="89" t="s">
        <v>520</v>
      </c>
      <c r="J7" s="56">
        <v>42377</v>
      </c>
      <c r="K7" s="56" t="s">
        <v>530</v>
      </c>
      <c r="L7" s="89"/>
    </row>
    <row r="8" spans="1:12" x14ac:dyDescent="0.25">
      <c r="A8" s="53" t="s">
        <v>343</v>
      </c>
      <c r="B8" s="52" t="s">
        <v>409</v>
      </c>
      <c r="C8" s="71" t="s">
        <v>471</v>
      </c>
      <c r="D8" s="72" t="s">
        <v>471</v>
      </c>
      <c r="E8" s="58"/>
      <c r="F8" s="59">
        <v>5000</v>
      </c>
      <c r="G8" s="58"/>
      <c r="H8" s="53" t="s">
        <v>471</v>
      </c>
      <c r="I8" s="53" t="s">
        <v>520</v>
      </c>
      <c r="J8" s="54">
        <v>42377</v>
      </c>
      <c r="K8" s="54" t="s">
        <v>531</v>
      </c>
      <c r="L8" s="53"/>
    </row>
    <row r="9" spans="1:12" x14ac:dyDescent="0.25">
      <c r="A9" s="89" t="s">
        <v>344</v>
      </c>
      <c r="B9" s="52" t="s">
        <v>410</v>
      </c>
      <c r="C9" s="73" t="s">
        <v>472</v>
      </c>
      <c r="D9" s="73" t="s">
        <v>472</v>
      </c>
      <c r="E9" s="76"/>
      <c r="F9" s="60">
        <v>5000</v>
      </c>
      <c r="G9" s="76"/>
      <c r="H9" s="55" t="s">
        <v>472</v>
      </c>
      <c r="I9" s="55" t="s">
        <v>520</v>
      </c>
      <c r="J9" s="56">
        <v>42377</v>
      </c>
      <c r="K9" s="56" t="s">
        <v>532</v>
      </c>
      <c r="L9" s="89"/>
    </row>
    <row r="10" spans="1:12" x14ac:dyDescent="0.25">
      <c r="A10" s="53" t="s">
        <v>345</v>
      </c>
      <c r="B10" s="52" t="s">
        <v>411</v>
      </c>
      <c r="C10" s="71" t="s">
        <v>473</v>
      </c>
      <c r="D10" s="72" t="s">
        <v>473</v>
      </c>
      <c r="E10" s="58"/>
      <c r="F10" s="59">
        <v>10000</v>
      </c>
      <c r="G10" s="58"/>
      <c r="H10" s="53" t="s">
        <v>473</v>
      </c>
      <c r="I10" s="53" t="s">
        <v>520</v>
      </c>
      <c r="J10" s="54">
        <v>42380</v>
      </c>
      <c r="K10" s="54" t="s">
        <v>533</v>
      </c>
      <c r="L10" s="53"/>
    </row>
    <row r="11" spans="1:12" x14ac:dyDescent="0.25">
      <c r="A11" s="89" t="s">
        <v>346</v>
      </c>
      <c r="B11" s="52" t="s">
        <v>412</v>
      </c>
      <c r="C11" s="69" t="s">
        <v>474</v>
      </c>
      <c r="D11" s="70" t="s">
        <v>474</v>
      </c>
      <c r="E11" s="76"/>
      <c r="F11" s="60">
        <v>6500</v>
      </c>
      <c r="G11" s="76"/>
      <c r="H11" s="89" t="s">
        <v>474</v>
      </c>
      <c r="I11" s="89" t="s">
        <v>520</v>
      </c>
      <c r="J11" s="56">
        <v>42380</v>
      </c>
      <c r="K11" s="56" t="s">
        <v>534</v>
      </c>
      <c r="L11" s="89"/>
    </row>
    <row r="12" spans="1:12" x14ac:dyDescent="0.25">
      <c r="A12" s="53" t="s">
        <v>347</v>
      </c>
      <c r="B12" s="52" t="s">
        <v>413</v>
      </c>
      <c r="C12" s="71" t="s">
        <v>475</v>
      </c>
      <c r="D12" s="72" t="s">
        <v>475</v>
      </c>
      <c r="E12" s="58"/>
      <c r="F12" s="59">
        <v>3000</v>
      </c>
      <c r="G12" s="58"/>
      <c r="H12" s="53" t="s">
        <v>475</v>
      </c>
      <c r="I12" s="53" t="s">
        <v>520</v>
      </c>
      <c r="J12" s="54">
        <v>42380</v>
      </c>
      <c r="K12" s="54" t="s">
        <v>535</v>
      </c>
      <c r="L12" s="53"/>
    </row>
    <row r="13" spans="1:12" x14ac:dyDescent="0.25">
      <c r="A13" s="89" t="s">
        <v>348</v>
      </c>
      <c r="B13" s="52" t="s">
        <v>414</v>
      </c>
      <c r="C13" s="69" t="s">
        <v>476</v>
      </c>
      <c r="D13" s="70" t="s">
        <v>476</v>
      </c>
      <c r="E13" s="76"/>
      <c r="F13" s="60">
        <v>4000</v>
      </c>
      <c r="G13" s="76"/>
      <c r="H13" s="89" t="s">
        <v>476</v>
      </c>
      <c r="I13" s="89" t="s">
        <v>520</v>
      </c>
      <c r="J13" s="56">
        <v>42380</v>
      </c>
      <c r="K13" s="56" t="s">
        <v>536</v>
      </c>
      <c r="L13" s="89"/>
    </row>
    <row r="14" spans="1:12" x14ac:dyDescent="0.25">
      <c r="A14" s="53" t="s">
        <v>349</v>
      </c>
      <c r="B14" s="52" t="s">
        <v>415</v>
      </c>
      <c r="C14" s="71" t="s">
        <v>477</v>
      </c>
      <c r="D14" s="72" t="s">
        <v>477</v>
      </c>
      <c r="E14" s="58"/>
      <c r="F14" s="59">
        <v>3500</v>
      </c>
      <c r="G14" s="58"/>
      <c r="H14" s="53" t="s">
        <v>477</v>
      </c>
      <c r="I14" s="53" t="s">
        <v>520</v>
      </c>
      <c r="J14" s="54">
        <v>42380</v>
      </c>
      <c r="K14" s="54" t="s">
        <v>537</v>
      </c>
      <c r="L14" s="53"/>
    </row>
    <row r="15" spans="1:12" x14ac:dyDescent="0.25">
      <c r="A15" s="89" t="s">
        <v>350</v>
      </c>
      <c r="B15" s="52" t="s">
        <v>416</v>
      </c>
      <c r="C15" s="73" t="s">
        <v>478</v>
      </c>
      <c r="D15" s="73" t="s">
        <v>478</v>
      </c>
      <c r="E15" s="76"/>
      <c r="F15" s="60">
        <v>2500</v>
      </c>
      <c r="G15" s="76"/>
      <c r="H15" s="55" t="s">
        <v>478</v>
      </c>
      <c r="I15" s="55" t="s">
        <v>520</v>
      </c>
      <c r="J15" s="56">
        <v>42380</v>
      </c>
      <c r="K15" s="56" t="s">
        <v>538</v>
      </c>
      <c r="L15" s="89"/>
    </row>
    <row r="16" spans="1:12" x14ac:dyDescent="0.25">
      <c r="A16" s="53" t="s">
        <v>351</v>
      </c>
      <c r="B16" s="52" t="s">
        <v>417</v>
      </c>
      <c r="C16" s="71" t="s">
        <v>764</v>
      </c>
      <c r="D16" s="72" t="s">
        <v>764</v>
      </c>
      <c r="E16" s="58"/>
      <c r="F16" s="59">
        <v>6000</v>
      </c>
      <c r="G16" s="58"/>
      <c r="H16" s="53" t="s">
        <v>764</v>
      </c>
      <c r="I16" s="53" t="s">
        <v>520</v>
      </c>
      <c r="J16" s="54">
        <v>42380</v>
      </c>
      <c r="K16" s="54" t="s">
        <v>539</v>
      </c>
      <c r="L16" s="53"/>
    </row>
    <row r="17" spans="1:12" x14ac:dyDescent="0.25">
      <c r="A17" s="89" t="s">
        <v>352</v>
      </c>
      <c r="B17" s="52" t="s">
        <v>418</v>
      </c>
      <c r="C17" s="69" t="s">
        <v>1691</v>
      </c>
      <c r="D17" s="70" t="s">
        <v>1691</v>
      </c>
      <c r="E17" s="76"/>
      <c r="F17" s="60">
        <v>4000</v>
      </c>
      <c r="G17" s="76"/>
      <c r="H17" s="89" t="s">
        <v>1691</v>
      </c>
      <c r="I17" s="89" t="s">
        <v>520</v>
      </c>
      <c r="J17" s="56">
        <v>42380</v>
      </c>
      <c r="K17" s="56" t="s">
        <v>540</v>
      </c>
      <c r="L17" s="89"/>
    </row>
    <row r="18" spans="1:12" x14ac:dyDescent="0.25">
      <c r="A18" s="53" t="s">
        <v>353</v>
      </c>
      <c r="B18" s="52" t="s">
        <v>419</v>
      </c>
      <c r="C18" s="71" t="s">
        <v>479</v>
      </c>
      <c r="D18" s="72" t="s">
        <v>479</v>
      </c>
      <c r="E18" s="58"/>
      <c r="F18" s="59">
        <v>20000</v>
      </c>
      <c r="G18" s="58"/>
      <c r="H18" s="53" t="s">
        <v>479</v>
      </c>
      <c r="I18" s="53" t="s">
        <v>520</v>
      </c>
      <c r="J18" s="54">
        <v>42380</v>
      </c>
      <c r="K18" s="54" t="s">
        <v>541</v>
      </c>
      <c r="L18" s="53"/>
    </row>
    <row r="19" spans="1:12" x14ac:dyDescent="0.25">
      <c r="A19" s="89" t="s">
        <v>354</v>
      </c>
      <c r="B19" s="52" t="s">
        <v>420</v>
      </c>
      <c r="C19" s="69" t="s">
        <v>480</v>
      </c>
      <c r="D19" s="70" t="s">
        <v>480</v>
      </c>
      <c r="E19" s="76"/>
      <c r="F19" s="60">
        <v>10000</v>
      </c>
      <c r="G19" s="76"/>
      <c r="H19" s="89" t="s">
        <v>480</v>
      </c>
      <c r="I19" s="89" t="s">
        <v>520</v>
      </c>
      <c r="J19" s="56">
        <v>42380</v>
      </c>
      <c r="K19" s="56" t="s">
        <v>542</v>
      </c>
      <c r="L19" s="89"/>
    </row>
    <row r="20" spans="1:12" x14ac:dyDescent="0.25">
      <c r="A20" s="53" t="s">
        <v>2672</v>
      </c>
      <c r="B20" s="52" t="s">
        <v>2673</v>
      </c>
      <c r="C20" s="71" t="s">
        <v>2674</v>
      </c>
      <c r="D20" s="72" t="s">
        <v>2674</v>
      </c>
      <c r="E20" s="58"/>
      <c r="F20" s="59">
        <v>10000</v>
      </c>
      <c r="G20" s="58"/>
      <c r="H20" s="53" t="s">
        <v>2674</v>
      </c>
      <c r="I20" s="53" t="s">
        <v>520</v>
      </c>
      <c r="J20" s="54">
        <v>42380</v>
      </c>
      <c r="K20" s="54" t="s">
        <v>543</v>
      </c>
      <c r="L20" s="53"/>
    </row>
    <row r="21" spans="1:12" x14ac:dyDescent="0.25">
      <c r="A21" s="89" t="s">
        <v>2675</v>
      </c>
      <c r="B21" s="52" t="s">
        <v>2676</v>
      </c>
      <c r="C21" s="73" t="s">
        <v>2677</v>
      </c>
      <c r="D21" s="73" t="s">
        <v>2677</v>
      </c>
      <c r="E21" s="76"/>
      <c r="F21" s="60">
        <v>5000</v>
      </c>
      <c r="G21" s="76"/>
      <c r="H21" s="55" t="s">
        <v>2677</v>
      </c>
      <c r="I21" s="55" t="s">
        <v>520</v>
      </c>
      <c r="J21" s="56">
        <v>42380</v>
      </c>
      <c r="K21" s="56" t="s">
        <v>2678</v>
      </c>
      <c r="L21" s="89"/>
    </row>
    <row r="22" spans="1:12" x14ac:dyDescent="0.25">
      <c r="A22" s="53" t="s">
        <v>2679</v>
      </c>
      <c r="B22" s="52" t="s">
        <v>3214</v>
      </c>
      <c r="C22" s="71" t="s">
        <v>481</v>
      </c>
      <c r="D22" s="72" t="s">
        <v>481</v>
      </c>
      <c r="E22" s="58"/>
      <c r="F22" s="59">
        <v>20000</v>
      </c>
      <c r="G22" s="58"/>
      <c r="H22" s="53" t="s">
        <v>481</v>
      </c>
      <c r="I22" s="53" t="s">
        <v>520</v>
      </c>
      <c r="J22" s="54">
        <v>42380</v>
      </c>
      <c r="K22" s="54" t="s">
        <v>2680</v>
      </c>
      <c r="L22" s="53"/>
    </row>
    <row r="23" spans="1:12" x14ac:dyDescent="0.25">
      <c r="A23" s="89" t="s">
        <v>2681</v>
      </c>
      <c r="B23" s="52" t="s">
        <v>2682</v>
      </c>
      <c r="C23" s="69" t="s">
        <v>482</v>
      </c>
      <c r="D23" s="70" t="s">
        <v>482</v>
      </c>
      <c r="E23" s="76"/>
      <c r="F23" s="60">
        <v>20000</v>
      </c>
      <c r="G23" s="76"/>
      <c r="H23" s="89" t="s">
        <v>482</v>
      </c>
      <c r="I23" s="89" t="s">
        <v>520</v>
      </c>
      <c r="J23" s="56">
        <v>42380</v>
      </c>
      <c r="K23" s="56" t="s">
        <v>2683</v>
      </c>
      <c r="L23" s="89"/>
    </row>
    <row r="24" spans="1:12" x14ac:dyDescent="0.25">
      <c r="A24" s="53" t="s">
        <v>2684</v>
      </c>
      <c r="B24" s="52" t="s">
        <v>2685</v>
      </c>
      <c r="C24" s="71" t="s">
        <v>483</v>
      </c>
      <c r="D24" s="72" t="s">
        <v>483</v>
      </c>
      <c r="E24" s="58"/>
      <c r="F24" s="59">
        <v>7500</v>
      </c>
      <c r="G24" s="58"/>
      <c r="H24" s="53" t="s">
        <v>483</v>
      </c>
      <c r="I24" s="53" t="s">
        <v>520</v>
      </c>
      <c r="J24" s="54">
        <v>42380</v>
      </c>
      <c r="K24" s="54" t="s">
        <v>544</v>
      </c>
      <c r="L24" s="53"/>
    </row>
    <row r="25" spans="1:12" x14ac:dyDescent="0.25">
      <c r="A25" s="89" t="s">
        <v>2686</v>
      </c>
      <c r="B25" s="52" t="s">
        <v>2687</v>
      </c>
      <c r="C25" s="69" t="s">
        <v>169</v>
      </c>
      <c r="D25" s="70" t="s">
        <v>169</v>
      </c>
      <c r="E25" s="76"/>
      <c r="F25" s="60">
        <v>15000</v>
      </c>
      <c r="G25" s="76"/>
      <c r="H25" s="89" t="s">
        <v>169</v>
      </c>
      <c r="I25" s="89" t="s">
        <v>520</v>
      </c>
      <c r="J25" s="56">
        <v>42380</v>
      </c>
      <c r="K25" s="56" t="s">
        <v>545</v>
      </c>
      <c r="L25" s="89"/>
    </row>
    <row r="26" spans="1:12" x14ac:dyDescent="0.25">
      <c r="A26" s="53" t="s">
        <v>2688</v>
      </c>
      <c r="B26" s="52" t="s">
        <v>2689</v>
      </c>
      <c r="C26" s="71" t="s">
        <v>484</v>
      </c>
      <c r="D26" s="72" t="s">
        <v>484</v>
      </c>
      <c r="E26" s="58"/>
      <c r="F26" s="59">
        <v>4000</v>
      </c>
      <c r="G26" s="58"/>
      <c r="H26" s="53" t="s">
        <v>484</v>
      </c>
      <c r="I26" s="53" t="s">
        <v>520</v>
      </c>
      <c r="J26" s="54">
        <v>42380</v>
      </c>
      <c r="K26" s="54" t="s">
        <v>2690</v>
      </c>
      <c r="L26" s="53"/>
    </row>
    <row r="27" spans="1:12" x14ac:dyDescent="0.25">
      <c r="A27" s="89" t="s">
        <v>355</v>
      </c>
      <c r="B27" s="52" t="s">
        <v>421</v>
      </c>
      <c r="C27" s="73" t="s">
        <v>485</v>
      </c>
      <c r="D27" s="73" t="s">
        <v>485</v>
      </c>
      <c r="E27" s="76"/>
      <c r="F27" s="60">
        <v>12000</v>
      </c>
      <c r="G27" s="76"/>
      <c r="H27" s="55" t="s">
        <v>485</v>
      </c>
      <c r="I27" s="55" t="s">
        <v>520</v>
      </c>
      <c r="J27" s="56">
        <v>42381</v>
      </c>
      <c r="K27" s="56" t="s">
        <v>546</v>
      </c>
      <c r="L27" s="89"/>
    </row>
    <row r="28" spans="1:12" x14ac:dyDescent="0.25">
      <c r="A28" s="53" t="s">
        <v>356</v>
      </c>
      <c r="B28" s="52" t="s">
        <v>422</v>
      </c>
      <c r="C28" s="71" t="s">
        <v>486</v>
      </c>
      <c r="D28" s="72" t="s">
        <v>486</v>
      </c>
      <c r="E28" s="58"/>
      <c r="F28" s="59">
        <v>6000</v>
      </c>
      <c r="G28" s="58"/>
      <c r="H28" s="53" t="s">
        <v>486</v>
      </c>
      <c r="I28" s="53" t="s">
        <v>520</v>
      </c>
      <c r="J28" s="54">
        <v>42381</v>
      </c>
      <c r="K28" s="54" t="s">
        <v>547</v>
      </c>
      <c r="L28" s="53"/>
    </row>
    <row r="29" spans="1:12" x14ac:dyDescent="0.25">
      <c r="A29" s="89" t="s">
        <v>357</v>
      </c>
      <c r="B29" s="52" t="s">
        <v>423</v>
      </c>
      <c r="C29" s="69" t="s">
        <v>487</v>
      </c>
      <c r="D29" s="70" t="s">
        <v>487</v>
      </c>
      <c r="E29" s="76"/>
      <c r="F29" s="60">
        <v>7000</v>
      </c>
      <c r="G29" s="76"/>
      <c r="H29" s="89" t="s">
        <v>487</v>
      </c>
      <c r="I29" s="89" t="s">
        <v>520</v>
      </c>
      <c r="J29" s="56">
        <v>42381</v>
      </c>
      <c r="K29" s="56" t="s">
        <v>548</v>
      </c>
      <c r="L29" s="89"/>
    </row>
    <row r="30" spans="1:12" x14ac:dyDescent="0.25">
      <c r="A30" s="53" t="s">
        <v>358</v>
      </c>
      <c r="B30" s="52" t="s">
        <v>424</v>
      </c>
      <c r="C30" s="71" t="s">
        <v>488</v>
      </c>
      <c r="D30" s="72" t="s">
        <v>488</v>
      </c>
      <c r="E30" s="58"/>
      <c r="F30" s="59">
        <v>3000</v>
      </c>
      <c r="G30" s="58"/>
      <c r="H30" s="53" t="s">
        <v>488</v>
      </c>
      <c r="I30" s="53" t="s">
        <v>520</v>
      </c>
      <c r="J30" s="54">
        <v>42382</v>
      </c>
      <c r="K30" s="54" t="s">
        <v>549</v>
      </c>
      <c r="L30" s="53"/>
    </row>
    <row r="31" spans="1:12" x14ac:dyDescent="0.25">
      <c r="A31" s="89" t="s">
        <v>601</v>
      </c>
      <c r="B31" s="52">
        <v>6552466200</v>
      </c>
      <c r="C31" s="69" t="s">
        <v>609</v>
      </c>
      <c r="D31" s="70" t="s">
        <v>609</v>
      </c>
      <c r="E31" s="76"/>
      <c r="F31" s="60">
        <v>100000</v>
      </c>
      <c r="G31" s="76"/>
      <c r="H31" s="89" t="s">
        <v>609</v>
      </c>
      <c r="I31" s="89" t="s">
        <v>614</v>
      </c>
      <c r="J31" s="56">
        <v>42382</v>
      </c>
      <c r="K31" s="56" t="s">
        <v>615</v>
      </c>
      <c r="L31" s="89"/>
    </row>
    <row r="32" spans="1:12" x14ac:dyDescent="0.25">
      <c r="A32" s="53" t="s">
        <v>602</v>
      </c>
      <c r="B32" s="52" t="s">
        <v>606</v>
      </c>
      <c r="C32" s="71" t="s">
        <v>610</v>
      </c>
      <c r="D32" s="72" t="s">
        <v>610</v>
      </c>
      <c r="E32" s="58"/>
      <c r="F32" s="59">
        <v>72500</v>
      </c>
      <c r="G32" s="58"/>
      <c r="H32" s="53" t="s">
        <v>610</v>
      </c>
      <c r="I32" s="53" t="s">
        <v>614</v>
      </c>
      <c r="J32" s="54">
        <v>42382</v>
      </c>
      <c r="K32" s="54" t="s">
        <v>616</v>
      </c>
      <c r="L32" s="53"/>
    </row>
    <row r="33" spans="1:12" x14ac:dyDescent="0.25">
      <c r="A33" s="89" t="s">
        <v>603</v>
      </c>
      <c r="B33" s="52" t="s">
        <v>607</v>
      </c>
      <c r="C33" s="73" t="s">
        <v>611</v>
      </c>
      <c r="D33" s="73" t="s">
        <v>611</v>
      </c>
      <c r="E33" s="76"/>
      <c r="F33" s="60">
        <v>50000</v>
      </c>
      <c r="G33" s="76"/>
      <c r="H33" s="55" t="s">
        <v>611</v>
      </c>
      <c r="I33" s="55" t="s">
        <v>614</v>
      </c>
      <c r="J33" s="56">
        <v>42382</v>
      </c>
      <c r="K33" s="56" t="s">
        <v>617</v>
      </c>
      <c r="L33" s="89"/>
    </row>
    <row r="34" spans="1:12" x14ac:dyDescent="0.25">
      <c r="A34" s="53" t="s">
        <v>604</v>
      </c>
      <c r="B34" s="52">
        <v>6552550750</v>
      </c>
      <c r="C34" s="71" t="s">
        <v>612</v>
      </c>
      <c r="D34" s="72" t="s">
        <v>612</v>
      </c>
      <c r="E34" s="58"/>
      <c r="F34" s="59">
        <v>50000</v>
      </c>
      <c r="G34" s="58"/>
      <c r="H34" s="53" t="s">
        <v>612</v>
      </c>
      <c r="I34" s="53" t="s">
        <v>614</v>
      </c>
      <c r="J34" s="54">
        <v>42382</v>
      </c>
      <c r="K34" s="54" t="s">
        <v>618</v>
      </c>
      <c r="L34" s="53"/>
    </row>
    <row r="35" spans="1:12" x14ac:dyDescent="0.25">
      <c r="A35" s="89" t="s">
        <v>605</v>
      </c>
      <c r="B35" s="52" t="s">
        <v>608</v>
      </c>
      <c r="C35" s="69" t="s">
        <v>613</v>
      </c>
      <c r="D35" s="70" t="s">
        <v>613</v>
      </c>
      <c r="E35" s="76"/>
      <c r="F35" s="60">
        <v>50000</v>
      </c>
      <c r="G35" s="76"/>
      <c r="H35" s="89" t="s">
        <v>613</v>
      </c>
      <c r="I35" s="89" t="s">
        <v>614</v>
      </c>
      <c r="J35" s="56">
        <v>42382</v>
      </c>
      <c r="K35" s="56" t="s">
        <v>619</v>
      </c>
      <c r="L35" s="89"/>
    </row>
    <row r="36" spans="1:12" x14ac:dyDescent="0.25">
      <c r="A36" s="53" t="s">
        <v>359</v>
      </c>
      <c r="B36" s="52" t="s">
        <v>425</v>
      </c>
      <c r="C36" s="71" t="s">
        <v>489</v>
      </c>
      <c r="D36" s="72" t="s">
        <v>489</v>
      </c>
      <c r="E36" s="58"/>
      <c r="F36" s="59">
        <v>20000</v>
      </c>
      <c r="G36" s="58"/>
      <c r="H36" s="53" t="s">
        <v>489</v>
      </c>
      <c r="I36" s="53" t="s">
        <v>520</v>
      </c>
      <c r="J36" s="54">
        <v>42383</v>
      </c>
      <c r="K36" s="54" t="s">
        <v>543</v>
      </c>
      <c r="L36" s="53"/>
    </row>
    <row r="37" spans="1:12" x14ac:dyDescent="0.25">
      <c r="A37" s="89" t="s">
        <v>360</v>
      </c>
      <c r="B37" s="52" t="s">
        <v>426</v>
      </c>
      <c r="C37" s="69" t="s">
        <v>490</v>
      </c>
      <c r="D37" s="70" t="s">
        <v>490</v>
      </c>
      <c r="E37" s="76"/>
      <c r="F37" s="60">
        <v>1000</v>
      </c>
      <c r="G37" s="76"/>
      <c r="H37" s="89" t="s">
        <v>490</v>
      </c>
      <c r="I37" s="89" t="s">
        <v>520</v>
      </c>
      <c r="J37" s="56">
        <v>42383</v>
      </c>
      <c r="K37" s="56" t="s">
        <v>550</v>
      </c>
      <c r="L37" s="89"/>
    </row>
    <row r="38" spans="1:12" x14ac:dyDescent="0.25">
      <c r="A38" s="53" t="s">
        <v>361</v>
      </c>
      <c r="B38" s="52" t="s">
        <v>427</v>
      </c>
      <c r="C38" s="71" t="s">
        <v>592</v>
      </c>
      <c r="D38" s="72" t="s">
        <v>592</v>
      </c>
      <c r="E38" s="58"/>
      <c r="F38" s="59">
        <v>1000</v>
      </c>
      <c r="G38" s="58"/>
      <c r="H38" s="53" t="s">
        <v>592</v>
      </c>
      <c r="I38" s="53" t="s">
        <v>520</v>
      </c>
      <c r="J38" s="54">
        <v>42383</v>
      </c>
      <c r="K38" s="54" t="s">
        <v>551</v>
      </c>
      <c r="L38" s="53"/>
    </row>
    <row r="39" spans="1:12" x14ac:dyDescent="0.25">
      <c r="A39" s="89" t="s">
        <v>362</v>
      </c>
      <c r="B39" s="52" t="s">
        <v>428</v>
      </c>
      <c r="C39" s="73" t="s">
        <v>491</v>
      </c>
      <c r="D39" s="73" t="s">
        <v>491</v>
      </c>
      <c r="E39" s="76"/>
      <c r="F39" s="60">
        <v>1000</v>
      </c>
      <c r="G39" s="76"/>
      <c r="H39" s="55" t="s">
        <v>491</v>
      </c>
      <c r="I39" s="55" t="s">
        <v>520</v>
      </c>
      <c r="J39" s="56">
        <v>42383</v>
      </c>
      <c r="K39" s="56" t="s">
        <v>552</v>
      </c>
      <c r="L39" s="89"/>
    </row>
    <row r="40" spans="1:12" x14ac:dyDescent="0.25">
      <c r="A40" s="53" t="s">
        <v>363</v>
      </c>
      <c r="B40" s="52" t="s">
        <v>429</v>
      </c>
      <c r="C40" s="71" t="s">
        <v>492</v>
      </c>
      <c r="D40" s="72" t="s">
        <v>492</v>
      </c>
      <c r="E40" s="58"/>
      <c r="F40" s="59">
        <v>1800</v>
      </c>
      <c r="G40" s="58"/>
      <c r="H40" s="53" t="s">
        <v>492</v>
      </c>
      <c r="I40" s="53" t="s">
        <v>520</v>
      </c>
      <c r="J40" s="54">
        <v>42383</v>
      </c>
      <c r="K40" s="54" t="s">
        <v>553</v>
      </c>
      <c r="L40" s="53"/>
    </row>
    <row r="41" spans="1:12" x14ac:dyDescent="0.25">
      <c r="A41" s="89" t="s">
        <v>364</v>
      </c>
      <c r="B41" s="52" t="s">
        <v>430</v>
      </c>
      <c r="C41" s="69" t="s">
        <v>859</v>
      </c>
      <c r="D41" s="70" t="s">
        <v>859</v>
      </c>
      <c r="E41" s="76"/>
      <c r="F41" s="60">
        <v>3000</v>
      </c>
      <c r="G41" s="76"/>
      <c r="H41" s="89" t="s">
        <v>859</v>
      </c>
      <c r="I41" s="89" t="s">
        <v>520</v>
      </c>
      <c r="J41" s="56">
        <v>42383</v>
      </c>
      <c r="K41" s="56" t="s">
        <v>554</v>
      </c>
      <c r="L41" s="89"/>
    </row>
    <row r="42" spans="1:12" x14ac:dyDescent="0.25">
      <c r="A42" s="53" t="s">
        <v>365</v>
      </c>
      <c r="B42" s="52" t="s">
        <v>431</v>
      </c>
      <c r="C42" s="71" t="s">
        <v>493</v>
      </c>
      <c r="D42" s="72" t="s">
        <v>493</v>
      </c>
      <c r="E42" s="58"/>
      <c r="F42" s="59">
        <v>3000</v>
      </c>
      <c r="G42" s="58"/>
      <c r="H42" s="53" t="s">
        <v>493</v>
      </c>
      <c r="I42" s="53" t="s">
        <v>520</v>
      </c>
      <c r="J42" s="54">
        <v>42383</v>
      </c>
      <c r="K42" s="54" t="s">
        <v>555</v>
      </c>
      <c r="L42" s="53"/>
    </row>
    <row r="43" spans="1:12" x14ac:dyDescent="0.25">
      <c r="A43" s="89" t="s">
        <v>366</v>
      </c>
      <c r="B43" s="52" t="s">
        <v>432</v>
      </c>
      <c r="C43" s="69" t="s">
        <v>590</v>
      </c>
      <c r="D43" s="70" t="s">
        <v>590</v>
      </c>
      <c r="E43" s="76"/>
      <c r="F43" s="60">
        <v>15000</v>
      </c>
      <c r="G43" s="76"/>
      <c r="H43" s="89" t="s">
        <v>590</v>
      </c>
      <c r="I43" s="89" t="s">
        <v>520</v>
      </c>
      <c r="J43" s="56">
        <v>42383</v>
      </c>
      <c r="K43" s="56" t="s">
        <v>556</v>
      </c>
      <c r="L43" s="89"/>
    </row>
    <row r="44" spans="1:12" x14ac:dyDescent="0.25">
      <c r="A44" s="53" t="s">
        <v>367</v>
      </c>
      <c r="B44" s="52" t="s">
        <v>433</v>
      </c>
      <c r="C44" s="71" t="s">
        <v>494</v>
      </c>
      <c r="D44" s="72" t="s">
        <v>494</v>
      </c>
      <c r="E44" s="58"/>
      <c r="F44" s="59">
        <v>4000</v>
      </c>
      <c r="G44" s="58"/>
      <c r="H44" s="53" t="s">
        <v>494</v>
      </c>
      <c r="I44" s="53" t="s">
        <v>520</v>
      </c>
      <c r="J44" s="54">
        <v>42383</v>
      </c>
      <c r="K44" s="54" t="s">
        <v>557</v>
      </c>
      <c r="L44" s="53"/>
    </row>
    <row r="45" spans="1:12" x14ac:dyDescent="0.25">
      <c r="A45" s="89" t="s">
        <v>368</v>
      </c>
      <c r="B45" s="52" t="s">
        <v>434</v>
      </c>
      <c r="C45" s="73" t="s">
        <v>591</v>
      </c>
      <c r="D45" s="73" t="s">
        <v>591</v>
      </c>
      <c r="E45" s="76"/>
      <c r="F45" s="60">
        <v>6000</v>
      </c>
      <c r="G45" s="76"/>
      <c r="H45" s="55" t="s">
        <v>591</v>
      </c>
      <c r="I45" s="55" t="s">
        <v>520</v>
      </c>
      <c r="J45" s="56">
        <v>42383</v>
      </c>
      <c r="K45" s="56" t="s">
        <v>558</v>
      </c>
      <c r="L45" s="89"/>
    </row>
    <row r="46" spans="1:12" x14ac:dyDescent="0.25">
      <c r="A46" s="53" t="s">
        <v>369</v>
      </c>
      <c r="B46" s="52" t="s">
        <v>435</v>
      </c>
      <c r="C46" s="71" t="s">
        <v>495</v>
      </c>
      <c r="D46" s="72" t="s">
        <v>495</v>
      </c>
      <c r="E46" s="58"/>
      <c r="F46" s="59">
        <v>5000</v>
      </c>
      <c r="G46" s="58"/>
      <c r="H46" s="53" t="s">
        <v>495</v>
      </c>
      <c r="I46" s="53" t="s">
        <v>520</v>
      </c>
      <c r="J46" s="54">
        <v>42383</v>
      </c>
      <c r="K46" s="54" t="s">
        <v>559</v>
      </c>
      <c r="L46" s="53"/>
    </row>
    <row r="47" spans="1:12" x14ac:dyDescent="0.25">
      <c r="A47" s="89" t="s">
        <v>370</v>
      </c>
      <c r="B47" s="52" t="s">
        <v>436</v>
      </c>
      <c r="C47" s="69" t="s">
        <v>481</v>
      </c>
      <c r="D47" s="70" t="s">
        <v>481</v>
      </c>
      <c r="E47" s="76"/>
      <c r="F47" s="60">
        <v>15000</v>
      </c>
      <c r="G47" s="76"/>
      <c r="H47" s="89" t="s">
        <v>481</v>
      </c>
      <c r="I47" s="89" t="s">
        <v>520</v>
      </c>
      <c r="J47" s="56">
        <v>42384</v>
      </c>
      <c r="K47" s="56" t="s">
        <v>560</v>
      </c>
      <c r="L47" s="89"/>
    </row>
    <row r="48" spans="1:12" x14ac:dyDescent="0.25">
      <c r="A48" s="53" t="s">
        <v>371</v>
      </c>
      <c r="B48" s="52" t="s">
        <v>437</v>
      </c>
      <c r="C48" s="71" t="s">
        <v>496</v>
      </c>
      <c r="D48" s="72" t="s">
        <v>496</v>
      </c>
      <c r="E48" s="58"/>
      <c r="F48" s="59">
        <v>2061</v>
      </c>
      <c r="G48" s="58"/>
      <c r="H48" s="53" t="s">
        <v>496</v>
      </c>
      <c r="I48" s="53" t="s">
        <v>520</v>
      </c>
      <c r="J48" s="54">
        <v>42384</v>
      </c>
      <c r="K48" s="54" t="s">
        <v>561</v>
      </c>
      <c r="L48" s="53"/>
    </row>
    <row r="49" spans="1:12" x14ac:dyDescent="0.25">
      <c r="A49" s="89" t="s">
        <v>2691</v>
      </c>
      <c r="B49" s="52" t="s">
        <v>2692</v>
      </c>
      <c r="C49" s="69" t="s">
        <v>265</v>
      </c>
      <c r="D49" s="70" t="s">
        <v>265</v>
      </c>
      <c r="E49" s="76"/>
      <c r="F49" s="60">
        <v>600</v>
      </c>
      <c r="G49" s="76"/>
      <c r="H49" s="89" t="s">
        <v>265</v>
      </c>
      <c r="I49" s="89" t="s">
        <v>520</v>
      </c>
      <c r="J49" s="56">
        <v>42750</v>
      </c>
      <c r="K49" s="56" t="s">
        <v>2693</v>
      </c>
      <c r="L49" s="89"/>
    </row>
    <row r="50" spans="1:12" x14ac:dyDescent="0.25">
      <c r="A50" s="53" t="s">
        <v>372</v>
      </c>
      <c r="B50" s="52" t="s">
        <v>438</v>
      </c>
      <c r="C50" s="71" t="s">
        <v>187</v>
      </c>
      <c r="D50" s="72" t="s">
        <v>187</v>
      </c>
      <c r="E50" s="58"/>
      <c r="F50" s="59">
        <v>20000</v>
      </c>
      <c r="G50" s="58"/>
      <c r="H50" s="53" t="s">
        <v>187</v>
      </c>
      <c r="I50" s="53" t="s">
        <v>520</v>
      </c>
      <c r="J50" s="54">
        <v>42384</v>
      </c>
      <c r="K50" s="54" t="s">
        <v>1692</v>
      </c>
      <c r="L50" s="53"/>
    </row>
    <row r="51" spans="1:12" x14ac:dyDescent="0.25">
      <c r="A51" s="89" t="s">
        <v>2694</v>
      </c>
      <c r="B51" s="52" t="s">
        <v>2695</v>
      </c>
      <c r="C51" s="73" t="s">
        <v>2696</v>
      </c>
      <c r="D51" s="73" t="s">
        <v>2696</v>
      </c>
      <c r="E51" s="76"/>
      <c r="F51" s="60">
        <v>15000</v>
      </c>
      <c r="G51" s="76"/>
      <c r="H51" s="55" t="s">
        <v>2696</v>
      </c>
      <c r="I51" s="55" t="s">
        <v>520</v>
      </c>
      <c r="J51" s="56">
        <v>42750</v>
      </c>
      <c r="K51" s="56" t="s">
        <v>2697</v>
      </c>
      <c r="L51" s="89"/>
    </row>
    <row r="52" spans="1:12" x14ac:dyDescent="0.25">
      <c r="A52" s="53" t="s">
        <v>373</v>
      </c>
      <c r="B52" s="52" t="s">
        <v>439</v>
      </c>
      <c r="C52" s="71" t="s">
        <v>497</v>
      </c>
      <c r="D52" s="72" t="s">
        <v>497</v>
      </c>
      <c r="E52" s="58"/>
      <c r="F52" s="59">
        <v>1026</v>
      </c>
      <c r="G52" s="58"/>
      <c r="H52" s="53" t="s">
        <v>497</v>
      </c>
      <c r="I52" s="53" t="s">
        <v>520</v>
      </c>
      <c r="J52" s="54">
        <v>42384</v>
      </c>
      <c r="K52" s="54" t="s">
        <v>562</v>
      </c>
      <c r="L52" s="53"/>
    </row>
    <row r="53" spans="1:12" x14ac:dyDescent="0.25">
      <c r="A53" s="89" t="s">
        <v>374</v>
      </c>
      <c r="B53" s="52" t="s">
        <v>440</v>
      </c>
      <c r="C53" s="69" t="s">
        <v>498</v>
      </c>
      <c r="D53" s="70" t="s">
        <v>498</v>
      </c>
      <c r="E53" s="76"/>
      <c r="F53" s="60">
        <v>2300</v>
      </c>
      <c r="G53" s="76"/>
      <c r="H53" s="89" t="s">
        <v>498</v>
      </c>
      <c r="I53" s="89" t="s">
        <v>520</v>
      </c>
      <c r="J53" s="56">
        <v>42390</v>
      </c>
      <c r="K53" s="56" t="s">
        <v>563</v>
      </c>
      <c r="L53" s="89"/>
    </row>
    <row r="54" spans="1:12" x14ac:dyDescent="0.25">
      <c r="A54" s="53" t="s">
        <v>376</v>
      </c>
      <c r="B54" s="52" t="s">
        <v>442</v>
      </c>
      <c r="C54" s="71" t="s">
        <v>322</v>
      </c>
      <c r="D54" s="72" t="s">
        <v>322</v>
      </c>
      <c r="E54" s="58"/>
      <c r="F54" s="59">
        <v>180</v>
      </c>
      <c r="G54" s="58"/>
      <c r="H54" s="53" t="s">
        <v>322</v>
      </c>
      <c r="I54" s="53" t="s">
        <v>520</v>
      </c>
      <c r="J54" s="54">
        <v>42391</v>
      </c>
      <c r="K54" s="54" t="s">
        <v>565</v>
      </c>
      <c r="L54" s="53"/>
    </row>
    <row r="55" spans="1:12" x14ac:dyDescent="0.25">
      <c r="A55" s="89" t="s">
        <v>375</v>
      </c>
      <c r="B55" s="52" t="s">
        <v>441</v>
      </c>
      <c r="C55" s="69" t="s">
        <v>1552</v>
      </c>
      <c r="D55" s="70" t="s">
        <v>1552</v>
      </c>
      <c r="E55" s="76"/>
      <c r="F55" s="60">
        <v>3720</v>
      </c>
      <c r="G55" s="76"/>
      <c r="H55" s="89" t="s">
        <v>1552</v>
      </c>
      <c r="I55" s="89" t="s">
        <v>520</v>
      </c>
      <c r="J55" s="56">
        <v>42391</v>
      </c>
      <c r="K55" s="56" t="s">
        <v>564</v>
      </c>
      <c r="L55" s="89"/>
    </row>
    <row r="56" spans="1:12" x14ac:dyDescent="0.25">
      <c r="A56" s="53" t="s">
        <v>377</v>
      </c>
      <c r="B56" s="52" t="s">
        <v>443</v>
      </c>
      <c r="C56" s="71" t="s">
        <v>1553</v>
      </c>
      <c r="D56" s="72" t="s">
        <v>1554</v>
      </c>
      <c r="E56" s="58"/>
      <c r="F56" s="59">
        <v>34942.31</v>
      </c>
      <c r="G56" s="58"/>
      <c r="H56" s="53" t="s">
        <v>499</v>
      </c>
      <c r="I56" s="53" t="s">
        <v>521</v>
      </c>
      <c r="J56" s="54">
        <v>42398</v>
      </c>
      <c r="K56" s="54" t="s">
        <v>566</v>
      </c>
      <c r="L56" s="53"/>
    </row>
    <row r="57" spans="1:12" x14ac:dyDescent="0.25">
      <c r="A57" s="89" t="s">
        <v>378</v>
      </c>
      <c r="B57" s="52">
        <v>6572146273</v>
      </c>
      <c r="C57" s="90" t="s">
        <v>1693</v>
      </c>
      <c r="D57" s="73" t="s">
        <v>596</v>
      </c>
      <c r="E57" s="76"/>
      <c r="F57" s="60">
        <v>43425</v>
      </c>
      <c r="G57" s="76"/>
      <c r="H57" s="55" t="s">
        <v>499</v>
      </c>
      <c r="I57" s="55" t="s">
        <v>521</v>
      </c>
      <c r="J57" s="56">
        <v>42398</v>
      </c>
      <c r="K57" s="56" t="s">
        <v>567</v>
      </c>
      <c r="L57" s="89"/>
    </row>
    <row r="58" spans="1:12" x14ac:dyDescent="0.25">
      <c r="A58" s="53" t="s">
        <v>379</v>
      </c>
      <c r="B58" s="52" t="s">
        <v>444</v>
      </c>
      <c r="C58" s="71" t="s">
        <v>466</v>
      </c>
      <c r="D58" s="72" t="s">
        <v>466</v>
      </c>
      <c r="E58" s="58"/>
      <c r="F58" s="59">
        <v>1000</v>
      </c>
      <c r="G58" s="58"/>
      <c r="H58" s="53" t="s">
        <v>466</v>
      </c>
      <c r="I58" s="53" t="s">
        <v>520</v>
      </c>
      <c r="J58" s="54">
        <v>42398</v>
      </c>
      <c r="K58" s="54" t="s">
        <v>568</v>
      </c>
      <c r="L58" s="53"/>
    </row>
    <row r="59" spans="1:12" x14ac:dyDescent="0.25">
      <c r="A59" s="89" t="s">
        <v>380</v>
      </c>
      <c r="B59" s="52" t="s">
        <v>445</v>
      </c>
      <c r="C59" s="69" t="s">
        <v>501</v>
      </c>
      <c r="D59" s="70" t="s">
        <v>501</v>
      </c>
      <c r="E59" s="76"/>
      <c r="F59" s="60">
        <v>5000</v>
      </c>
      <c r="G59" s="76"/>
      <c r="H59" s="89" t="s">
        <v>501</v>
      </c>
      <c r="I59" s="89" t="s">
        <v>520</v>
      </c>
      <c r="J59" s="56">
        <v>42401</v>
      </c>
      <c r="K59" s="56" t="s">
        <v>570</v>
      </c>
      <c r="L59" s="89"/>
    </row>
    <row r="60" spans="1:12" x14ac:dyDescent="0.25">
      <c r="A60" s="53" t="s">
        <v>381</v>
      </c>
      <c r="B60" s="52" t="s">
        <v>446</v>
      </c>
      <c r="C60" s="71" t="s">
        <v>502</v>
      </c>
      <c r="D60" s="72" t="s">
        <v>502</v>
      </c>
      <c r="E60" s="58"/>
      <c r="F60" s="59">
        <v>2026</v>
      </c>
      <c r="G60" s="58"/>
      <c r="H60" s="53" t="s">
        <v>502</v>
      </c>
      <c r="I60" s="53" t="s">
        <v>520</v>
      </c>
      <c r="J60" s="54">
        <v>42402</v>
      </c>
      <c r="K60" s="54" t="s">
        <v>569</v>
      </c>
      <c r="L60" s="53"/>
    </row>
    <row r="61" spans="1:12" x14ac:dyDescent="0.25">
      <c r="A61" s="89" t="s">
        <v>382</v>
      </c>
      <c r="B61" s="52" t="s">
        <v>447</v>
      </c>
      <c r="C61" s="69" t="s">
        <v>503</v>
      </c>
      <c r="D61" s="70" t="s">
        <v>503</v>
      </c>
      <c r="E61" s="76"/>
      <c r="F61" s="60">
        <v>10000</v>
      </c>
      <c r="G61" s="76"/>
      <c r="H61" s="89" t="s">
        <v>503</v>
      </c>
      <c r="I61" s="89" t="s">
        <v>520</v>
      </c>
      <c r="J61" s="56">
        <v>42402</v>
      </c>
      <c r="K61" s="56" t="s">
        <v>570</v>
      </c>
      <c r="L61" s="89"/>
    </row>
    <row r="62" spans="1:12" x14ac:dyDescent="0.25">
      <c r="A62" s="53" t="s">
        <v>383</v>
      </c>
      <c r="B62" s="52" t="s">
        <v>448</v>
      </c>
      <c r="C62" s="71" t="s">
        <v>504</v>
      </c>
      <c r="D62" s="72" t="s">
        <v>504</v>
      </c>
      <c r="E62" s="58"/>
      <c r="F62" s="59">
        <v>15000</v>
      </c>
      <c r="G62" s="58"/>
      <c r="H62" s="53" t="s">
        <v>504</v>
      </c>
      <c r="I62" s="53" t="s">
        <v>520</v>
      </c>
      <c r="J62" s="54">
        <v>42402</v>
      </c>
      <c r="K62" s="54" t="s">
        <v>571</v>
      </c>
      <c r="L62" s="53"/>
    </row>
    <row r="63" spans="1:12" x14ac:dyDescent="0.25">
      <c r="A63" s="89" t="s">
        <v>384</v>
      </c>
      <c r="B63" s="52" t="s">
        <v>449</v>
      </c>
      <c r="C63" s="73" t="s">
        <v>505</v>
      </c>
      <c r="D63" s="73" t="s">
        <v>505</v>
      </c>
      <c r="E63" s="76"/>
      <c r="F63" s="60">
        <v>17000</v>
      </c>
      <c r="G63" s="76"/>
      <c r="H63" s="55" t="s">
        <v>505</v>
      </c>
      <c r="I63" s="55" t="s">
        <v>520</v>
      </c>
      <c r="J63" s="56">
        <v>42402</v>
      </c>
      <c r="K63" s="56" t="s">
        <v>600</v>
      </c>
      <c r="L63" s="89"/>
    </row>
    <row r="64" spans="1:12" x14ac:dyDescent="0.25">
      <c r="A64" s="53" t="s">
        <v>385</v>
      </c>
      <c r="B64" s="52" t="s">
        <v>1694</v>
      </c>
      <c r="C64" s="71" t="s">
        <v>506</v>
      </c>
      <c r="D64" s="72" t="s">
        <v>506</v>
      </c>
      <c r="E64" s="58"/>
      <c r="F64" s="59">
        <v>17000</v>
      </c>
      <c r="G64" s="58"/>
      <c r="H64" s="53" t="s">
        <v>506</v>
      </c>
      <c r="I64" s="53" t="s">
        <v>520</v>
      </c>
      <c r="J64" s="54">
        <v>42402</v>
      </c>
      <c r="K64" s="54" t="s">
        <v>599</v>
      </c>
      <c r="L64" s="53"/>
    </row>
    <row r="65" spans="1:12" x14ac:dyDescent="0.25">
      <c r="A65" s="89" t="s">
        <v>620</v>
      </c>
      <c r="B65" s="52" t="s">
        <v>621</v>
      </c>
      <c r="C65" s="69" t="s">
        <v>1556</v>
      </c>
      <c r="D65" s="70" t="s">
        <v>780</v>
      </c>
      <c r="E65" s="76">
        <v>136336.31</v>
      </c>
      <c r="F65" s="60">
        <v>95834.73</v>
      </c>
      <c r="G65" s="76"/>
      <c r="H65" s="89" t="s">
        <v>781</v>
      </c>
      <c r="I65" s="89" t="s">
        <v>521</v>
      </c>
      <c r="J65" s="56">
        <v>42403</v>
      </c>
      <c r="K65" s="56" t="s">
        <v>622</v>
      </c>
      <c r="L65" s="89"/>
    </row>
    <row r="66" spans="1:12" x14ac:dyDescent="0.25">
      <c r="A66" s="53" t="s">
        <v>386</v>
      </c>
      <c r="B66" s="52" t="s">
        <v>1695</v>
      </c>
      <c r="C66" s="71" t="s">
        <v>507</v>
      </c>
      <c r="D66" s="72" t="s">
        <v>507</v>
      </c>
      <c r="E66" s="58"/>
      <c r="F66" s="59">
        <v>4021.75</v>
      </c>
      <c r="G66" s="58"/>
      <c r="H66" s="53" t="s">
        <v>507</v>
      </c>
      <c r="I66" s="53" t="s">
        <v>520</v>
      </c>
      <c r="J66" s="54">
        <v>42404</v>
      </c>
      <c r="K66" s="54" t="s">
        <v>572</v>
      </c>
      <c r="L66" s="53"/>
    </row>
    <row r="67" spans="1:12" x14ac:dyDescent="0.25">
      <c r="A67" s="89" t="s">
        <v>387</v>
      </c>
      <c r="B67" s="52" t="s">
        <v>450</v>
      </c>
      <c r="C67" s="69" t="s">
        <v>508</v>
      </c>
      <c r="D67" s="70" t="s">
        <v>508</v>
      </c>
      <c r="E67" s="76"/>
      <c r="F67" s="60">
        <v>5000</v>
      </c>
      <c r="G67" s="76"/>
      <c r="H67" s="89" t="s">
        <v>508</v>
      </c>
      <c r="I67" s="89" t="s">
        <v>520</v>
      </c>
      <c r="J67" s="56">
        <v>42405</v>
      </c>
      <c r="K67" s="56" t="s">
        <v>573</v>
      </c>
      <c r="L67" s="89"/>
    </row>
    <row r="68" spans="1:12" x14ac:dyDescent="0.25">
      <c r="A68" s="53" t="s">
        <v>623</v>
      </c>
      <c r="B68" s="52">
        <v>6588149889</v>
      </c>
      <c r="C68" s="71" t="s">
        <v>626</v>
      </c>
      <c r="D68" s="72" t="s">
        <v>627</v>
      </c>
      <c r="E68" s="58">
        <v>76000</v>
      </c>
      <c r="F68" s="59">
        <v>36890.400000000001</v>
      </c>
      <c r="G68" s="58"/>
      <c r="H68" s="53" t="s">
        <v>624</v>
      </c>
      <c r="I68" s="53" t="s">
        <v>521</v>
      </c>
      <c r="J68" s="54">
        <v>42406</v>
      </c>
      <c r="K68" s="54" t="s">
        <v>625</v>
      </c>
      <c r="L68" s="53"/>
    </row>
    <row r="69" spans="1:12" x14ac:dyDescent="0.25">
      <c r="A69" s="89" t="s">
        <v>388</v>
      </c>
      <c r="B69" s="52" t="s">
        <v>451</v>
      </c>
      <c r="C69" s="73" t="s">
        <v>227</v>
      </c>
      <c r="D69" s="73" t="s">
        <v>227</v>
      </c>
      <c r="E69" s="76"/>
      <c r="F69" s="60">
        <v>10000</v>
      </c>
      <c r="G69" s="76"/>
      <c r="H69" s="55" t="s">
        <v>227</v>
      </c>
      <c r="I69" s="55" t="s">
        <v>520</v>
      </c>
      <c r="J69" s="56">
        <v>42412</v>
      </c>
      <c r="K69" s="56" t="s">
        <v>574</v>
      </c>
      <c r="L69" s="89"/>
    </row>
    <row r="70" spans="1:12" x14ac:dyDescent="0.25">
      <c r="A70" s="53" t="s">
        <v>389</v>
      </c>
      <c r="B70" s="52" t="s">
        <v>452</v>
      </c>
      <c r="C70" s="71" t="s">
        <v>509</v>
      </c>
      <c r="D70" s="72" t="s">
        <v>509</v>
      </c>
      <c r="E70" s="58"/>
      <c r="F70" s="59">
        <v>5000</v>
      </c>
      <c r="G70" s="58"/>
      <c r="H70" s="53" t="s">
        <v>509</v>
      </c>
      <c r="I70" s="53" t="s">
        <v>520</v>
      </c>
      <c r="J70" s="54">
        <v>42412</v>
      </c>
      <c r="K70" s="54" t="s">
        <v>575</v>
      </c>
      <c r="L70" s="53"/>
    </row>
    <row r="71" spans="1:12" x14ac:dyDescent="0.25">
      <c r="A71" s="89" t="s">
        <v>391</v>
      </c>
      <c r="B71" s="52" t="s">
        <v>454</v>
      </c>
      <c r="C71" s="69" t="s">
        <v>511</v>
      </c>
      <c r="D71" s="70" t="s">
        <v>511</v>
      </c>
      <c r="E71" s="76"/>
      <c r="F71" s="60">
        <v>10000</v>
      </c>
      <c r="G71" s="76"/>
      <c r="H71" s="89" t="s">
        <v>511</v>
      </c>
      <c r="I71" s="89" t="s">
        <v>520</v>
      </c>
      <c r="J71" s="56">
        <v>42415</v>
      </c>
      <c r="K71" s="56" t="s">
        <v>577</v>
      </c>
      <c r="L71" s="89"/>
    </row>
    <row r="72" spans="1:12" x14ac:dyDescent="0.25">
      <c r="A72" s="53" t="s">
        <v>390</v>
      </c>
      <c r="B72" s="52" t="s">
        <v>453</v>
      </c>
      <c r="C72" s="71" t="s">
        <v>510</v>
      </c>
      <c r="D72" s="72" t="s">
        <v>510</v>
      </c>
      <c r="E72" s="58"/>
      <c r="F72" s="59">
        <v>9000</v>
      </c>
      <c r="G72" s="58"/>
      <c r="H72" s="53" t="s">
        <v>510</v>
      </c>
      <c r="I72" s="53" t="s">
        <v>520</v>
      </c>
      <c r="J72" s="54">
        <v>42415</v>
      </c>
      <c r="K72" s="54" t="s">
        <v>576</v>
      </c>
      <c r="L72" s="53"/>
    </row>
    <row r="73" spans="1:12" x14ac:dyDescent="0.25">
      <c r="A73" s="89" t="s">
        <v>392</v>
      </c>
      <c r="B73" s="52" t="s">
        <v>455</v>
      </c>
      <c r="C73" s="69" t="s">
        <v>257</v>
      </c>
      <c r="D73" s="70" t="s">
        <v>257</v>
      </c>
      <c r="E73" s="76"/>
      <c r="F73" s="60">
        <v>10000</v>
      </c>
      <c r="G73" s="76"/>
      <c r="H73" s="89" t="s">
        <v>257</v>
      </c>
      <c r="I73" s="89" t="s">
        <v>520</v>
      </c>
      <c r="J73" s="56">
        <v>42416</v>
      </c>
      <c r="K73" s="56" t="s">
        <v>578</v>
      </c>
      <c r="L73" s="89"/>
    </row>
    <row r="74" spans="1:12" x14ac:dyDescent="0.25">
      <c r="A74" s="53" t="s">
        <v>393</v>
      </c>
      <c r="B74" s="52" t="s">
        <v>456</v>
      </c>
      <c r="C74" s="71" t="s">
        <v>512</v>
      </c>
      <c r="D74" s="72" t="s">
        <v>512</v>
      </c>
      <c r="E74" s="58"/>
      <c r="F74" s="59">
        <v>3000</v>
      </c>
      <c r="G74" s="58"/>
      <c r="H74" s="53" t="s">
        <v>512</v>
      </c>
      <c r="I74" s="53" t="s">
        <v>520</v>
      </c>
      <c r="J74" s="54">
        <v>42422</v>
      </c>
      <c r="K74" s="54" t="s">
        <v>588</v>
      </c>
      <c r="L74" s="53"/>
    </row>
    <row r="75" spans="1:12" x14ac:dyDescent="0.25">
      <c r="A75" s="89" t="s">
        <v>394</v>
      </c>
      <c r="B75" s="52" t="s">
        <v>457</v>
      </c>
      <c r="C75" s="73" t="s">
        <v>513</v>
      </c>
      <c r="D75" s="73" t="s">
        <v>513</v>
      </c>
      <c r="E75" s="76"/>
      <c r="F75" s="60">
        <v>352</v>
      </c>
      <c r="G75" s="76"/>
      <c r="H75" s="55" t="s">
        <v>513</v>
      </c>
      <c r="I75" s="55" t="s">
        <v>520</v>
      </c>
      <c r="J75" s="56">
        <v>42425</v>
      </c>
      <c r="K75" s="56" t="s">
        <v>579</v>
      </c>
      <c r="L75" s="89"/>
    </row>
    <row r="76" spans="1:12" x14ac:dyDescent="0.25">
      <c r="A76" s="53" t="s">
        <v>395</v>
      </c>
      <c r="B76" s="52" t="s">
        <v>458</v>
      </c>
      <c r="C76" s="71" t="s">
        <v>469</v>
      </c>
      <c r="D76" s="72" t="s">
        <v>469</v>
      </c>
      <c r="E76" s="58"/>
      <c r="F76" s="59">
        <v>800</v>
      </c>
      <c r="G76" s="58"/>
      <c r="H76" s="53" t="s">
        <v>469</v>
      </c>
      <c r="I76" s="53" t="s">
        <v>520</v>
      </c>
      <c r="J76" s="54">
        <v>42425</v>
      </c>
      <c r="K76" s="54" t="s">
        <v>580</v>
      </c>
      <c r="L76" s="53"/>
    </row>
    <row r="77" spans="1:12" x14ac:dyDescent="0.25">
      <c r="A77" s="89" t="s">
        <v>396</v>
      </c>
      <c r="B77" s="52" t="s">
        <v>459</v>
      </c>
      <c r="C77" s="69" t="s">
        <v>514</v>
      </c>
      <c r="D77" s="70" t="s">
        <v>514</v>
      </c>
      <c r="E77" s="76"/>
      <c r="F77" s="60">
        <v>11000</v>
      </c>
      <c r="G77" s="76"/>
      <c r="H77" s="89" t="s">
        <v>514</v>
      </c>
      <c r="I77" s="89" t="s">
        <v>520</v>
      </c>
      <c r="J77" s="56">
        <v>42426</v>
      </c>
      <c r="K77" s="56" t="s">
        <v>581</v>
      </c>
      <c r="L77" s="89"/>
    </row>
    <row r="78" spans="1:12" x14ac:dyDescent="0.25">
      <c r="A78" s="53" t="s">
        <v>397</v>
      </c>
      <c r="B78" s="52" t="s">
        <v>460</v>
      </c>
      <c r="C78" s="71" t="s">
        <v>515</v>
      </c>
      <c r="D78" s="72" t="s">
        <v>515</v>
      </c>
      <c r="E78" s="58"/>
      <c r="F78" s="59">
        <v>250</v>
      </c>
      <c r="G78" s="58"/>
      <c r="H78" s="53" t="s">
        <v>515</v>
      </c>
      <c r="I78" s="53" t="s">
        <v>520</v>
      </c>
      <c r="J78" s="54">
        <v>42430</v>
      </c>
      <c r="K78" s="54" t="s">
        <v>582</v>
      </c>
      <c r="L78" s="53"/>
    </row>
    <row r="79" spans="1:12" x14ac:dyDescent="0.25">
      <c r="A79" s="89" t="s">
        <v>398</v>
      </c>
      <c r="B79" s="52" t="s">
        <v>461</v>
      </c>
      <c r="C79" s="69" t="s">
        <v>516</v>
      </c>
      <c r="D79" s="70" t="s">
        <v>516</v>
      </c>
      <c r="E79" s="76"/>
      <c r="F79" s="60">
        <v>2700</v>
      </c>
      <c r="G79" s="76"/>
      <c r="H79" s="89" t="s">
        <v>516</v>
      </c>
      <c r="I79" s="89" t="s">
        <v>520</v>
      </c>
      <c r="J79" s="56">
        <v>42431</v>
      </c>
      <c r="K79" s="56" t="s">
        <v>583</v>
      </c>
      <c r="L79" s="89"/>
    </row>
    <row r="80" spans="1:12" x14ac:dyDescent="0.25">
      <c r="A80" s="53" t="s">
        <v>399</v>
      </c>
      <c r="B80" s="52" t="s">
        <v>462</v>
      </c>
      <c r="C80" s="71" t="s">
        <v>517</v>
      </c>
      <c r="D80" s="72" t="s">
        <v>517</v>
      </c>
      <c r="E80" s="58"/>
      <c r="F80" s="59">
        <v>3400</v>
      </c>
      <c r="G80" s="58"/>
      <c r="H80" s="53" t="s">
        <v>517</v>
      </c>
      <c r="I80" s="53" t="s">
        <v>520</v>
      </c>
      <c r="J80" s="54">
        <v>42432</v>
      </c>
      <c r="K80" s="54" t="s">
        <v>584</v>
      </c>
      <c r="L80" s="53"/>
    </row>
    <row r="81" spans="1:12" x14ac:dyDescent="0.25">
      <c r="A81" s="89" t="s">
        <v>400</v>
      </c>
      <c r="B81" s="52" t="s">
        <v>463</v>
      </c>
      <c r="C81" s="73" t="s">
        <v>221</v>
      </c>
      <c r="D81" s="73" t="s">
        <v>221</v>
      </c>
      <c r="E81" s="76"/>
      <c r="F81" s="60">
        <v>5000</v>
      </c>
      <c r="G81" s="76"/>
      <c r="H81" s="55" t="s">
        <v>221</v>
      </c>
      <c r="I81" s="55" t="s">
        <v>520</v>
      </c>
      <c r="J81" s="56">
        <v>42432</v>
      </c>
      <c r="K81" s="56" t="s">
        <v>585</v>
      </c>
      <c r="L81" s="89"/>
    </row>
    <row r="82" spans="1:12" x14ac:dyDescent="0.25">
      <c r="A82" s="53" t="s">
        <v>401</v>
      </c>
      <c r="B82" s="52" t="s">
        <v>464</v>
      </c>
      <c r="C82" s="71" t="s">
        <v>518</v>
      </c>
      <c r="D82" s="72" t="s">
        <v>518</v>
      </c>
      <c r="E82" s="58"/>
      <c r="F82" s="59">
        <v>13000</v>
      </c>
      <c r="G82" s="58"/>
      <c r="H82" s="53" t="s">
        <v>518</v>
      </c>
      <c r="I82" s="53" t="s">
        <v>520</v>
      </c>
      <c r="J82" s="54">
        <v>42436</v>
      </c>
      <c r="K82" s="54" t="s">
        <v>586</v>
      </c>
      <c r="L82" s="53"/>
    </row>
    <row r="83" spans="1:12" x14ac:dyDescent="0.25">
      <c r="A83" s="89" t="s">
        <v>402</v>
      </c>
      <c r="B83" s="52" t="s">
        <v>465</v>
      </c>
      <c r="C83" s="69" t="s">
        <v>519</v>
      </c>
      <c r="D83" s="70" t="s">
        <v>519</v>
      </c>
      <c r="E83" s="76"/>
      <c r="F83" s="60">
        <v>1000</v>
      </c>
      <c r="G83" s="76"/>
      <c r="H83" s="89" t="s">
        <v>519</v>
      </c>
      <c r="I83" s="89" t="s">
        <v>522</v>
      </c>
      <c r="J83" s="56">
        <v>42439</v>
      </c>
      <c r="K83" s="56" t="s">
        <v>589</v>
      </c>
      <c r="L83" s="89"/>
    </row>
    <row r="84" spans="1:12" x14ac:dyDescent="0.25">
      <c r="A84" s="53" t="s">
        <v>628</v>
      </c>
      <c r="B84" s="52" t="s">
        <v>680</v>
      </c>
      <c r="C84" s="71" t="s">
        <v>772</v>
      </c>
      <c r="D84" s="72" t="s">
        <v>771</v>
      </c>
      <c r="E84" s="58"/>
      <c r="F84" s="59">
        <v>12450</v>
      </c>
      <c r="G84" s="58"/>
      <c r="H84" s="53" t="s">
        <v>732</v>
      </c>
      <c r="I84" s="53" t="s">
        <v>768</v>
      </c>
      <c r="J84" s="54">
        <v>42439</v>
      </c>
      <c r="K84" s="54" t="s">
        <v>784</v>
      </c>
      <c r="L84" s="53"/>
    </row>
    <row r="85" spans="1:12" x14ac:dyDescent="0.25">
      <c r="A85" s="89" t="s">
        <v>629</v>
      </c>
      <c r="B85" s="52" t="s">
        <v>681</v>
      </c>
      <c r="C85" s="69" t="s">
        <v>733</v>
      </c>
      <c r="D85" s="70" t="s">
        <v>733</v>
      </c>
      <c r="E85" s="76"/>
      <c r="F85" s="60">
        <v>320</v>
      </c>
      <c r="G85" s="76"/>
      <c r="H85" s="89" t="s">
        <v>733</v>
      </c>
      <c r="I85" s="89" t="s">
        <v>769</v>
      </c>
      <c r="J85" s="56">
        <v>42439</v>
      </c>
      <c r="K85" s="56" t="s">
        <v>785</v>
      </c>
      <c r="L85" s="89"/>
    </row>
    <row r="86" spans="1:12" x14ac:dyDescent="0.25">
      <c r="A86" s="53" t="s">
        <v>630</v>
      </c>
      <c r="B86" s="52" t="s">
        <v>682</v>
      </c>
      <c r="C86" s="71" t="s">
        <v>773</v>
      </c>
      <c r="D86" s="72" t="s">
        <v>774</v>
      </c>
      <c r="E86" s="58">
        <v>3600</v>
      </c>
      <c r="F86" s="59">
        <v>468</v>
      </c>
      <c r="G86" s="58"/>
      <c r="H86" s="53" t="s">
        <v>734</v>
      </c>
      <c r="I86" s="53" t="s">
        <v>768</v>
      </c>
      <c r="J86" s="54">
        <v>42450</v>
      </c>
      <c r="K86" s="54" t="s">
        <v>786</v>
      </c>
      <c r="L86" s="53"/>
    </row>
    <row r="87" spans="1:12" x14ac:dyDescent="0.25">
      <c r="A87" s="89" t="s">
        <v>631</v>
      </c>
      <c r="B87" s="52" t="s">
        <v>683</v>
      </c>
      <c r="C87" s="73" t="s">
        <v>1557</v>
      </c>
      <c r="D87" s="73" t="s">
        <v>1557</v>
      </c>
      <c r="E87" s="76"/>
      <c r="F87" s="60">
        <v>500</v>
      </c>
      <c r="G87" s="76"/>
      <c r="H87" s="55" t="s">
        <v>1557</v>
      </c>
      <c r="I87" s="55" t="s">
        <v>769</v>
      </c>
      <c r="J87" s="56">
        <v>42451</v>
      </c>
      <c r="K87" s="56" t="s">
        <v>787</v>
      </c>
      <c r="L87" s="89"/>
    </row>
    <row r="88" spans="1:12" x14ac:dyDescent="0.25">
      <c r="A88" s="53" t="s">
        <v>632</v>
      </c>
      <c r="B88" s="52" t="s">
        <v>684</v>
      </c>
      <c r="C88" s="71" t="s">
        <v>735</v>
      </c>
      <c r="D88" s="72" t="s">
        <v>735</v>
      </c>
      <c r="E88" s="58"/>
      <c r="F88" s="59">
        <v>1500</v>
      </c>
      <c r="G88" s="58"/>
      <c r="H88" s="53" t="s">
        <v>735</v>
      </c>
      <c r="I88" s="53" t="s">
        <v>769</v>
      </c>
      <c r="J88" s="54">
        <v>42451</v>
      </c>
      <c r="K88" s="54" t="s">
        <v>788</v>
      </c>
      <c r="L88" s="53"/>
    </row>
    <row r="89" spans="1:12" x14ac:dyDescent="0.25">
      <c r="A89" s="89" t="s">
        <v>633</v>
      </c>
      <c r="B89" s="52" t="s">
        <v>685</v>
      </c>
      <c r="C89" s="69" t="s">
        <v>736</v>
      </c>
      <c r="D89" s="70" t="s">
        <v>736</v>
      </c>
      <c r="E89" s="76"/>
      <c r="F89" s="60">
        <v>20000</v>
      </c>
      <c r="G89" s="76"/>
      <c r="H89" s="89" t="s">
        <v>736</v>
      </c>
      <c r="I89" s="89" t="s">
        <v>769</v>
      </c>
      <c r="J89" s="56">
        <v>42453</v>
      </c>
      <c r="K89" s="56" t="s">
        <v>831</v>
      </c>
      <c r="L89" s="89"/>
    </row>
    <row r="90" spans="1:12" x14ac:dyDescent="0.25">
      <c r="A90" s="53" t="s">
        <v>634</v>
      </c>
      <c r="B90" s="52" t="s">
        <v>686</v>
      </c>
      <c r="C90" s="71" t="s">
        <v>205</v>
      </c>
      <c r="D90" s="72" t="s">
        <v>205</v>
      </c>
      <c r="E90" s="58"/>
      <c r="F90" s="59">
        <v>1250</v>
      </c>
      <c r="G90" s="58"/>
      <c r="H90" s="53" t="s">
        <v>205</v>
      </c>
      <c r="I90" s="53" t="s">
        <v>769</v>
      </c>
      <c r="J90" s="54">
        <v>42453</v>
      </c>
      <c r="K90" s="54" t="s">
        <v>782</v>
      </c>
      <c r="L90" s="53"/>
    </row>
    <row r="91" spans="1:12" x14ac:dyDescent="0.25">
      <c r="A91" s="89" t="s">
        <v>635</v>
      </c>
      <c r="B91" s="52" t="s">
        <v>687</v>
      </c>
      <c r="C91" s="69" t="s">
        <v>737</v>
      </c>
      <c r="D91" s="70" t="s">
        <v>737</v>
      </c>
      <c r="E91" s="76"/>
      <c r="F91" s="60">
        <v>1750</v>
      </c>
      <c r="G91" s="76"/>
      <c r="H91" s="89" t="s">
        <v>737</v>
      </c>
      <c r="I91" s="89" t="s">
        <v>769</v>
      </c>
      <c r="J91" s="56">
        <v>42453</v>
      </c>
      <c r="K91" s="56" t="s">
        <v>789</v>
      </c>
      <c r="L91" s="89"/>
    </row>
    <row r="92" spans="1:12" x14ac:dyDescent="0.25">
      <c r="A92" s="53" t="s">
        <v>636</v>
      </c>
      <c r="B92" s="52" t="s">
        <v>688</v>
      </c>
      <c r="C92" s="71" t="s">
        <v>775</v>
      </c>
      <c r="D92" s="72" t="s">
        <v>775</v>
      </c>
      <c r="E92" s="58"/>
      <c r="F92" s="59">
        <v>18000</v>
      </c>
      <c r="G92" s="58"/>
      <c r="H92" s="53" t="s">
        <v>738</v>
      </c>
      <c r="I92" s="53" t="s">
        <v>768</v>
      </c>
      <c r="J92" s="54">
        <v>42453</v>
      </c>
      <c r="K92" s="54" t="s">
        <v>790</v>
      </c>
      <c r="L92" s="53"/>
    </row>
    <row r="93" spans="1:12" x14ac:dyDescent="0.25">
      <c r="A93" s="89" t="s">
        <v>637</v>
      </c>
      <c r="B93" s="52" t="s">
        <v>689</v>
      </c>
      <c r="C93" s="73" t="s">
        <v>739</v>
      </c>
      <c r="D93" s="73" t="s">
        <v>739</v>
      </c>
      <c r="E93" s="76"/>
      <c r="F93" s="60">
        <v>720</v>
      </c>
      <c r="G93" s="76"/>
      <c r="H93" s="55" t="s">
        <v>739</v>
      </c>
      <c r="I93" s="55" t="s">
        <v>769</v>
      </c>
      <c r="J93" s="56">
        <v>42459</v>
      </c>
      <c r="K93" s="56" t="s">
        <v>791</v>
      </c>
      <c r="L93" s="89"/>
    </row>
    <row r="94" spans="1:12" x14ac:dyDescent="0.25">
      <c r="A94" s="53" t="s">
        <v>638</v>
      </c>
      <c r="B94" s="52" t="s">
        <v>690</v>
      </c>
      <c r="C94" s="71" t="s">
        <v>740</v>
      </c>
      <c r="D94" s="72" t="s">
        <v>740</v>
      </c>
      <c r="E94" s="58"/>
      <c r="F94" s="59">
        <v>500</v>
      </c>
      <c r="G94" s="58"/>
      <c r="H94" s="53" t="s">
        <v>740</v>
      </c>
      <c r="I94" s="53" t="s">
        <v>769</v>
      </c>
      <c r="J94" s="54">
        <v>42459</v>
      </c>
      <c r="K94" s="54" t="s">
        <v>783</v>
      </c>
      <c r="L94" s="53"/>
    </row>
    <row r="95" spans="1:12" x14ac:dyDescent="0.25">
      <c r="A95" s="89" t="s">
        <v>639</v>
      </c>
      <c r="B95" s="52" t="s">
        <v>691</v>
      </c>
      <c r="C95" s="69" t="s">
        <v>1552</v>
      </c>
      <c r="D95" s="70" t="s">
        <v>1552</v>
      </c>
      <c r="E95" s="76"/>
      <c r="F95" s="60">
        <v>3900</v>
      </c>
      <c r="G95" s="76"/>
      <c r="H95" s="89" t="s">
        <v>1552</v>
      </c>
      <c r="I95" s="89" t="s">
        <v>769</v>
      </c>
      <c r="J95" s="56">
        <v>42461</v>
      </c>
      <c r="K95" s="56" t="s">
        <v>770</v>
      </c>
      <c r="L95" s="89"/>
    </row>
    <row r="96" spans="1:12" x14ac:dyDescent="0.25">
      <c r="A96" s="53" t="s">
        <v>640</v>
      </c>
      <c r="B96" s="52" t="s">
        <v>692</v>
      </c>
      <c r="C96" s="71" t="s">
        <v>753</v>
      </c>
      <c r="D96" s="72" t="s">
        <v>741</v>
      </c>
      <c r="E96" s="58"/>
      <c r="F96" s="59">
        <v>640</v>
      </c>
      <c r="G96" s="58"/>
      <c r="H96" s="53" t="s">
        <v>741</v>
      </c>
      <c r="I96" s="53" t="s">
        <v>769</v>
      </c>
      <c r="J96" s="54">
        <v>42829</v>
      </c>
      <c r="K96" s="54" t="s">
        <v>2698</v>
      </c>
      <c r="L96" s="53"/>
    </row>
    <row r="97" spans="1:12" x14ac:dyDescent="0.25">
      <c r="A97" s="89" t="s">
        <v>641</v>
      </c>
      <c r="B97" s="52" t="s">
        <v>693</v>
      </c>
      <c r="C97" s="69" t="s">
        <v>742</v>
      </c>
      <c r="D97" s="70" t="s">
        <v>742</v>
      </c>
      <c r="E97" s="76"/>
      <c r="F97" s="60">
        <v>5258.1</v>
      </c>
      <c r="G97" s="76"/>
      <c r="H97" s="89" t="s">
        <v>742</v>
      </c>
      <c r="I97" s="89" t="s">
        <v>769</v>
      </c>
      <c r="J97" s="56">
        <v>42465</v>
      </c>
      <c r="K97" s="56" t="s">
        <v>793</v>
      </c>
      <c r="L97" s="89"/>
    </row>
    <row r="98" spans="1:12" x14ac:dyDescent="0.25">
      <c r="A98" s="53" t="s">
        <v>642</v>
      </c>
      <c r="B98" s="52" t="s">
        <v>694</v>
      </c>
      <c r="C98" s="71" t="s">
        <v>743</v>
      </c>
      <c r="D98" s="72" t="s">
        <v>743</v>
      </c>
      <c r="E98" s="58"/>
      <c r="F98" s="59">
        <v>267.75</v>
      </c>
      <c r="G98" s="58"/>
      <c r="H98" s="53" t="s">
        <v>743</v>
      </c>
      <c r="I98" s="53" t="s">
        <v>769</v>
      </c>
      <c r="J98" s="54">
        <v>42467</v>
      </c>
      <c r="K98" s="54" t="s">
        <v>794</v>
      </c>
      <c r="L98" s="53"/>
    </row>
    <row r="99" spans="1:12" x14ac:dyDescent="0.25">
      <c r="A99" s="89" t="s">
        <v>643</v>
      </c>
      <c r="B99" s="52" t="s">
        <v>695</v>
      </c>
      <c r="C99" s="73" t="s">
        <v>272</v>
      </c>
      <c r="D99" s="73" t="s">
        <v>272</v>
      </c>
      <c r="E99" s="76"/>
      <c r="F99" s="60">
        <v>6000</v>
      </c>
      <c r="G99" s="76"/>
      <c r="H99" s="55" t="s">
        <v>272</v>
      </c>
      <c r="I99" s="55" t="s">
        <v>769</v>
      </c>
      <c r="J99" s="56">
        <v>42473</v>
      </c>
      <c r="K99" s="56" t="s">
        <v>795</v>
      </c>
      <c r="L99" s="89"/>
    </row>
    <row r="100" spans="1:12" x14ac:dyDescent="0.25">
      <c r="A100" s="53" t="s">
        <v>644</v>
      </c>
      <c r="B100" s="52" t="s">
        <v>696</v>
      </c>
      <c r="C100" s="71" t="s">
        <v>744</v>
      </c>
      <c r="D100" s="72" t="s">
        <v>744</v>
      </c>
      <c r="E100" s="58"/>
      <c r="F100" s="59">
        <v>2500</v>
      </c>
      <c r="G100" s="58"/>
      <c r="H100" s="53" t="s">
        <v>744</v>
      </c>
      <c r="I100" s="53" t="s">
        <v>769</v>
      </c>
      <c r="J100" s="54">
        <v>42475</v>
      </c>
      <c r="K100" s="54" t="s">
        <v>796</v>
      </c>
      <c r="L100" s="53"/>
    </row>
    <row r="101" spans="1:12" x14ac:dyDescent="0.25">
      <c r="A101" s="89" t="s">
        <v>645</v>
      </c>
      <c r="B101" s="52" t="s">
        <v>697</v>
      </c>
      <c r="C101" s="69" t="s">
        <v>177</v>
      </c>
      <c r="D101" s="70" t="s">
        <v>177</v>
      </c>
      <c r="E101" s="76"/>
      <c r="F101" s="60">
        <v>500</v>
      </c>
      <c r="G101" s="76"/>
      <c r="H101" s="89" t="s">
        <v>177</v>
      </c>
      <c r="I101" s="89" t="s">
        <v>769</v>
      </c>
      <c r="J101" s="56">
        <v>42475</v>
      </c>
      <c r="K101" s="56" t="s">
        <v>797</v>
      </c>
      <c r="L101" s="89"/>
    </row>
    <row r="102" spans="1:12" x14ac:dyDescent="0.25">
      <c r="A102" s="53" t="s">
        <v>646</v>
      </c>
      <c r="B102" s="52" t="s">
        <v>698</v>
      </c>
      <c r="C102" s="71" t="s">
        <v>745</v>
      </c>
      <c r="D102" s="72" t="s">
        <v>745</v>
      </c>
      <c r="E102" s="58"/>
      <c r="F102" s="59">
        <v>20000</v>
      </c>
      <c r="G102" s="58"/>
      <c r="H102" s="53" t="s">
        <v>745</v>
      </c>
      <c r="I102" s="53" t="s">
        <v>769</v>
      </c>
      <c r="J102" s="54">
        <v>42478</v>
      </c>
      <c r="K102" s="54" t="s">
        <v>798</v>
      </c>
      <c r="L102" s="53"/>
    </row>
    <row r="103" spans="1:12" x14ac:dyDescent="0.25">
      <c r="A103" s="89" t="s">
        <v>647</v>
      </c>
      <c r="B103" s="52" t="s">
        <v>699</v>
      </c>
      <c r="C103" s="69" t="s">
        <v>746</v>
      </c>
      <c r="D103" s="70" t="s">
        <v>746</v>
      </c>
      <c r="E103" s="76"/>
      <c r="F103" s="60">
        <v>7500</v>
      </c>
      <c r="G103" s="76"/>
      <c r="H103" s="89" t="s">
        <v>746</v>
      </c>
      <c r="I103" s="89" t="s">
        <v>769</v>
      </c>
      <c r="J103" s="56">
        <v>42479</v>
      </c>
      <c r="K103" s="56" t="s">
        <v>799</v>
      </c>
      <c r="L103" s="89"/>
    </row>
    <row r="104" spans="1:12" x14ac:dyDescent="0.25">
      <c r="A104" s="53" t="s">
        <v>648</v>
      </c>
      <c r="B104" s="52" t="s">
        <v>700</v>
      </c>
      <c r="C104" s="71" t="s">
        <v>776</v>
      </c>
      <c r="D104" s="72" t="s">
        <v>776</v>
      </c>
      <c r="E104" s="58"/>
      <c r="F104" s="59">
        <v>900</v>
      </c>
      <c r="G104" s="58"/>
      <c r="H104" s="53" t="s">
        <v>747</v>
      </c>
      <c r="I104" s="53" t="s">
        <v>768</v>
      </c>
      <c r="J104" s="54">
        <v>42480</v>
      </c>
      <c r="K104" s="54" t="s">
        <v>800</v>
      </c>
      <c r="L104" s="53"/>
    </row>
    <row r="105" spans="1:12" x14ac:dyDescent="0.25">
      <c r="A105" s="89" t="s">
        <v>649</v>
      </c>
      <c r="B105" s="52" t="s">
        <v>701</v>
      </c>
      <c r="C105" s="73" t="s">
        <v>777</v>
      </c>
      <c r="D105" s="73" t="s">
        <v>777</v>
      </c>
      <c r="E105" s="76"/>
      <c r="F105" s="60">
        <v>2684</v>
      </c>
      <c r="G105" s="76"/>
      <c r="H105" s="55" t="s">
        <v>496</v>
      </c>
      <c r="I105" s="55" t="s">
        <v>768</v>
      </c>
      <c r="J105" s="56">
        <v>42481</v>
      </c>
      <c r="K105" s="56" t="s">
        <v>801</v>
      </c>
      <c r="L105" s="89"/>
    </row>
    <row r="106" spans="1:12" x14ac:dyDescent="0.25">
      <c r="A106" s="53" t="s">
        <v>650</v>
      </c>
      <c r="B106" s="52" t="s">
        <v>702</v>
      </c>
      <c r="C106" s="71" t="s">
        <v>748</v>
      </c>
      <c r="D106" s="72" t="s">
        <v>748</v>
      </c>
      <c r="E106" s="58"/>
      <c r="F106" s="59">
        <v>15000</v>
      </c>
      <c r="G106" s="58"/>
      <c r="H106" s="53" t="s">
        <v>748</v>
      </c>
      <c r="I106" s="53" t="s">
        <v>769</v>
      </c>
      <c r="J106" s="54">
        <v>42481</v>
      </c>
      <c r="K106" s="54" t="s">
        <v>802</v>
      </c>
      <c r="L106" s="53"/>
    </row>
    <row r="107" spans="1:12" x14ac:dyDescent="0.25">
      <c r="A107" s="89" t="s">
        <v>651</v>
      </c>
      <c r="B107" s="52" t="s">
        <v>703</v>
      </c>
      <c r="C107" s="69" t="s">
        <v>749</v>
      </c>
      <c r="D107" s="70" t="s">
        <v>749</v>
      </c>
      <c r="E107" s="76"/>
      <c r="F107" s="60">
        <v>165</v>
      </c>
      <c r="G107" s="76"/>
      <c r="H107" s="89" t="s">
        <v>749</v>
      </c>
      <c r="I107" s="89" t="s">
        <v>769</v>
      </c>
      <c r="J107" s="56">
        <v>42487</v>
      </c>
      <c r="K107" s="56" t="s">
        <v>803</v>
      </c>
      <c r="L107" s="89"/>
    </row>
    <row r="108" spans="1:12" x14ac:dyDescent="0.25">
      <c r="A108" s="53" t="s">
        <v>646</v>
      </c>
      <c r="B108" s="52" t="s">
        <v>705</v>
      </c>
      <c r="C108" s="71" t="s">
        <v>745</v>
      </c>
      <c r="D108" s="72" t="s">
        <v>745</v>
      </c>
      <c r="E108" s="58"/>
      <c r="F108" s="59">
        <v>66691</v>
      </c>
      <c r="G108" s="58"/>
      <c r="H108" s="53" t="s">
        <v>745</v>
      </c>
      <c r="I108" s="53" t="s">
        <v>614</v>
      </c>
      <c r="J108" s="54">
        <v>42489</v>
      </c>
      <c r="K108" s="54" t="s">
        <v>805</v>
      </c>
      <c r="L108" s="53"/>
    </row>
    <row r="109" spans="1:12" x14ac:dyDescent="0.25">
      <c r="A109" s="89" t="s">
        <v>652</v>
      </c>
      <c r="B109" s="52" t="s">
        <v>704</v>
      </c>
      <c r="C109" s="69" t="s">
        <v>518</v>
      </c>
      <c r="D109" s="70" t="s">
        <v>518</v>
      </c>
      <c r="E109" s="76"/>
      <c r="F109" s="60">
        <v>1872</v>
      </c>
      <c r="G109" s="76"/>
      <c r="H109" s="89" t="s">
        <v>518</v>
      </c>
      <c r="I109" s="89" t="s">
        <v>769</v>
      </c>
      <c r="J109" s="56">
        <v>42489</v>
      </c>
      <c r="K109" s="56" t="s">
        <v>804</v>
      </c>
      <c r="L109" s="89"/>
    </row>
    <row r="110" spans="1:12" x14ac:dyDescent="0.25">
      <c r="A110" s="53" t="s">
        <v>653</v>
      </c>
      <c r="B110" s="52" t="s">
        <v>706</v>
      </c>
      <c r="C110" s="71" t="s">
        <v>750</v>
      </c>
      <c r="D110" s="72" t="s">
        <v>750</v>
      </c>
      <c r="E110" s="58"/>
      <c r="F110" s="59">
        <v>1745.1</v>
      </c>
      <c r="G110" s="58"/>
      <c r="H110" s="53" t="s">
        <v>750</v>
      </c>
      <c r="I110" s="53" t="s">
        <v>769</v>
      </c>
      <c r="J110" s="54">
        <v>42491</v>
      </c>
      <c r="K110" s="54" t="s">
        <v>806</v>
      </c>
      <c r="L110" s="53"/>
    </row>
    <row r="111" spans="1:12" x14ac:dyDescent="0.25">
      <c r="A111" s="89" t="s">
        <v>654</v>
      </c>
      <c r="B111" s="52" t="s">
        <v>707</v>
      </c>
      <c r="C111" s="73" t="s">
        <v>751</v>
      </c>
      <c r="D111" s="73" t="s">
        <v>751</v>
      </c>
      <c r="E111" s="76"/>
      <c r="F111" s="60">
        <v>200</v>
      </c>
      <c r="G111" s="76"/>
      <c r="H111" s="55" t="s">
        <v>751</v>
      </c>
      <c r="I111" s="55" t="s">
        <v>769</v>
      </c>
      <c r="J111" s="56">
        <v>42493</v>
      </c>
      <c r="K111" s="56" t="s">
        <v>1696</v>
      </c>
      <c r="L111" s="89"/>
    </row>
    <row r="112" spans="1:12" x14ac:dyDescent="0.25">
      <c r="A112" s="53" t="s">
        <v>655</v>
      </c>
      <c r="B112" s="52" t="s">
        <v>708</v>
      </c>
      <c r="C112" s="71" t="s">
        <v>752</v>
      </c>
      <c r="D112" s="72" t="s">
        <v>752</v>
      </c>
      <c r="E112" s="58"/>
      <c r="F112" s="59">
        <v>387</v>
      </c>
      <c r="G112" s="58"/>
      <c r="H112" s="53" t="s">
        <v>752</v>
      </c>
      <c r="I112" s="53" t="s">
        <v>769</v>
      </c>
      <c r="J112" s="54">
        <v>42494</v>
      </c>
      <c r="K112" s="54" t="s">
        <v>807</v>
      </c>
      <c r="L112" s="53"/>
    </row>
    <row r="113" spans="1:12" x14ac:dyDescent="0.25">
      <c r="A113" s="89" t="s">
        <v>656</v>
      </c>
      <c r="B113" s="52" t="s">
        <v>709</v>
      </c>
      <c r="C113" s="69" t="s">
        <v>753</v>
      </c>
      <c r="D113" s="70" t="s">
        <v>753</v>
      </c>
      <c r="E113" s="76"/>
      <c r="F113" s="60">
        <v>890</v>
      </c>
      <c r="G113" s="76"/>
      <c r="H113" s="89" t="s">
        <v>753</v>
      </c>
      <c r="I113" s="89" t="s">
        <v>769</v>
      </c>
      <c r="J113" s="56">
        <v>42495</v>
      </c>
      <c r="K113" s="56" t="s">
        <v>792</v>
      </c>
      <c r="L113" s="89" t="s">
        <v>778</v>
      </c>
    </row>
    <row r="114" spans="1:12" x14ac:dyDescent="0.25">
      <c r="A114" s="53" t="s">
        <v>657</v>
      </c>
      <c r="B114" s="52" t="s">
        <v>710</v>
      </c>
      <c r="C114" s="71" t="s">
        <v>754</v>
      </c>
      <c r="D114" s="72" t="s">
        <v>754</v>
      </c>
      <c r="E114" s="58"/>
      <c r="F114" s="59">
        <v>380</v>
      </c>
      <c r="G114" s="58"/>
      <c r="H114" s="53" t="s">
        <v>754</v>
      </c>
      <c r="I114" s="53" t="s">
        <v>769</v>
      </c>
      <c r="J114" s="54">
        <v>42496</v>
      </c>
      <c r="K114" s="54" t="s">
        <v>808</v>
      </c>
      <c r="L114" s="53"/>
    </row>
    <row r="115" spans="1:12" x14ac:dyDescent="0.25">
      <c r="A115" s="89" t="s">
        <v>658</v>
      </c>
      <c r="B115" s="52" t="s">
        <v>711</v>
      </c>
      <c r="C115" s="69" t="s">
        <v>755</v>
      </c>
      <c r="D115" s="70" t="s">
        <v>755</v>
      </c>
      <c r="E115" s="76"/>
      <c r="F115" s="60">
        <v>80</v>
      </c>
      <c r="G115" s="76"/>
      <c r="H115" s="89" t="s">
        <v>755</v>
      </c>
      <c r="I115" s="89" t="s">
        <v>769</v>
      </c>
      <c r="J115" s="56">
        <v>42499</v>
      </c>
      <c r="K115" s="56" t="s">
        <v>809</v>
      </c>
      <c r="L115" s="89"/>
    </row>
    <row r="116" spans="1:12" x14ac:dyDescent="0.25">
      <c r="A116" s="53" t="s">
        <v>659</v>
      </c>
      <c r="B116" s="52" t="s">
        <v>712</v>
      </c>
      <c r="C116" s="71" t="s">
        <v>1558</v>
      </c>
      <c r="D116" s="72" t="s">
        <v>779</v>
      </c>
      <c r="E116" s="58"/>
      <c r="F116" s="59">
        <v>9167.7999999999993</v>
      </c>
      <c r="G116" s="58"/>
      <c r="H116" s="53" t="s">
        <v>513</v>
      </c>
      <c r="I116" s="53" t="s">
        <v>768</v>
      </c>
      <c r="J116" s="54">
        <v>42503</v>
      </c>
      <c r="K116" s="54" t="s">
        <v>810</v>
      </c>
      <c r="L116" s="53"/>
    </row>
    <row r="117" spans="1:12" x14ac:dyDescent="0.25">
      <c r="A117" s="89" t="s">
        <v>660</v>
      </c>
      <c r="B117" s="52" t="s">
        <v>713</v>
      </c>
      <c r="C117" s="73" t="s">
        <v>756</v>
      </c>
      <c r="D117" s="73" t="s">
        <v>756</v>
      </c>
      <c r="E117" s="76"/>
      <c r="F117" s="60">
        <v>200</v>
      </c>
      <c r="G117" s="76"/>
      <c r="H117" s="55" t="s">
        <v>756</v>
      </c>
      <c r="I117" s="55" t="s">
        <v>769</v>
      </c>
      <c r="J117" s="56">
        <v>42503</v>
      </c>
      <c r="K117" s="56" t="s">
        <v>811</v>
      </c>
      <c r="L117" s="89"/>
    </row>
    <row r="118" spans="1:12" x14ac:dyDescent="0.25">
      <c r="A118" s="53" t="s">
        <v>661</v>
      </c>
      <c r="B118" s="52" t="s">
        <v>714</v>
      </c>
      <c r="C118" s="71" t="s">
        <v>757</v>
      </c>
      <c r="D118" s="72" t="s">
        <v>757</v>
      </c>
      <c r="E118" s="58"/>
      <c r="F118" s="59">
        <v>7000</v>
      </c>
      <c r="G118" s="58"/>
      <c r="H118" s="53" t="s">
        <v>757</v>
      </c>
      <c r="I118" s="53" t="s">
        <v>769</v>
      </c>
      <c r="J118" s="54">
        <v>42507</v>
      </c>
      <c r="K118" s="54" t="s">
        <v>812</v>
      </c>
      <c r="L118" s="53"/>
    </row>
    <row r="119" spans="1:12" x14ac:dyDescent="0.25">
      <c r="A119" s="89" t="s">
        <v>662</v>
      </c>
      <c r="B119" s="52" t="s">
        <v>715</v>
      </c>
      <c r="C119" s="69" t="s">
        <v>1242</v>
      </c>
      <c r="D119" s="70" t="s">
        <v>1242</v>
      </c>
      <c r="E119" s="76"/>
      <c r="F119" s="60">
        <v>500</v>
      </c>
      <c r="G119" s="76"/>
      <c r="H119" s="89" t="s">
        <v>1242</v>
      </c>
      <c r="I119" s="89" t="s">
        <v>769</v>
      </c>
      <c r="J119" s="56">
        <v>42507</v>
      </c>
      <c r="K119" s="56" t="s">
        <v>813</v>
      </c>
      <c r="L119" s="89"/>
    </row>
    <row r="120" spans="1:12" x14ac:dyDescent="0.25">
      <c r="A120" s="53" t="s">
        <v>663</v>
      </c>
      <c r="B120" s="52" t="s">
        <v>716</v>
      </c>
      <c r="C120" s="71" t="s">
        <v>758</v>
      </c>
      <c r="D120" s="72" t="s">
        <v>758</v>
      </c>
      <c r="E120" s="58"/>
      <c r="F120" s="59">
        <v>500</v>
      </c>
      <c r="G120" s="58"/>
      <c r="H120" s="53" t="s">
        <v>758</v>
      </c>
      <c r="I120" s="53" t="s">
        <v>769</v>
      </c>
      <c r="J120" s="54">
        <v>42508</v>
      </c>
      <c r="K120" s="54" t="s">
        <v>814</v>
      </c>
      <c r="L120" s="53"/>
    </row>
    <row r="121" spans="1:12" x14ac:dyDescent="0.25">
      <c r="A121" s="89" t="s">
        <v>664</v>
      </c>
      <c r="B121" s="52" t="s">
        <v>717</v>
      </c>
      <c r="C121" s="69" t="s">
        <v>759</v>
      </c>
      <c r="D121" s="70" t="s">
        <v>759</v>
      </c>
      <c r="E121" s="76"/>
      <c r="F121" s="60">
        <v>1600</v>
      </c>
      <c r="G121" s="76"/>
      <c r="H121" s="89" t="s">
        <v>759</v>
      </c>
      <c r="I121" s="89" t="s">
        <v>769</v>
      </c>
      <c r="J121" s="56">
        <v>42508</v>
      </c>
      <c r="K121" s="56" t="s">
        <v>815</v>
      </c>
      <c r="L121" s="89"/>
    </row>
    <row r="122" spans="1:12" x14ac:dyDescent="0.25">
      <c r="A122" s="53" t="s">
        <v>665</v>
      </c>
      <c r="B122" s="52" t="s">
        <v>718</v>
      </c>
      <c r="C122" s="71" t="s">
        <v>760</v>
      </c>
      <c r="D122" s="72" t="s">
        <v>760</v>
      </c>
      <c r="E122" s="58"/>
      <c r="F122" s="59">
        <v>500</v>
      </c>
      <c r="G122" s="58"/>
      <c r="H122" s="53" t="s">
        <v>760</v>
      </c>
      <c r="I122" s="53" t="s">
        <v>769</v>
      </c>
      <c r="J122" s="54">
        <v>42508</v>
      </c>
      <c r="K122" s="54" t="s">
        <v>816</v>
      </c>
      <c r="L122" s="53"/>
    </row>
    <row r="123" spans="1:12" x14ac:dyDescent="0.25">
      <c r="A123" s="89" t="s">
        <v>666</v>
      </c>
      <c r="B123" s="52" t="s">
        <v>719</v>
      </c>
      <c r="C123" s="73" t="s">
        <v>740</v>
      </c>
      <c r="D123" s="73" t="s">
        <v>740</v>
      </c>
      <c r="E123" s="76"/>
      <c r="F123" s="60">
        <v>1500</v>
      </c>
      <c r="G123" s="76"/>
      <c r="H123" s="55" t="s">
        <v>740</v>
      </c>
      <c r="I123" s="55" t="s">
        <v>769</v>
      </c>
      <c r="J123" s="56">
        <v>42515</v>
      </c>
      <c r="K123" s="56" t="s">
        <v>817</v>
      </c>
      <c r="L123" s="89"/>
    </row>
    <row r="124" spans="1:12" x14ac:dyDescent="0.25">
      <c r="A124" s="53" t="s">
        <v>667</v>
      </c>
      <c r="B124" s="52" t="s">
        <v>720</v>
      </c>
      <c r="C124" s="71" t="s">
        <v>754</v>
      </c>
      <c r="D124" s="72" t="s">
        <v>754</v>
      </c>
      <c r="E124" s="58"/>
      <c r="F124" s="59">
        <v>58.25</v>
      </c>
      <c r="G124" s="58"/>
      <c r="H124" s="53" t="s">
        <v>754</v>
      </c>
      <c r="I124" s="53" t="s">
        <v>769</v>
      </c>
      <c r="J124" s="54">
        <v>42516</v>
      </c>
      <c r="K124" s="54" t="s">
        <v>818</v>
      </c>
      <c r="L124" s="53"/>
    </row>
    <row r="125" spans="1:12" x14ac:dyDescent="0.25">
      <c r="A125" s="89" t="s">
        <v>668</v>
      </c>
      <c r="B125" s="52" t="s">
        <v>721</v>
      </c>
      <c r="C125" s="69" t="s">
        <v>761</v>
      </c>
      <c r="D125" s="70" t="s">
        <v>761</v>
      </c>
      <c r="E125" s="76"/>
      <c r="F125" s="60">
        <v>200</v>
      </c>
      <c r="G125" s="76"/>
      <c r="H125" s="89" t="s">
        <v>761</v>
      </c>
      <c r="I125" s="89" t="s">
        <v>769</v>
      </c>
      <c r="J125" s="56">
        <v>42516</v>
      </c>
      <c r="K125" s="56" t="s">
        <v>819</v>
      </c>
      <c r="L125" s="89"/>
    </row>
    <row r="126" spans="1:12" x14ac:dyDescent="0.25">
      <c r="A126" s="53" t="s">
        <v>669</v>
      </c>
      <c r="B126" s="52" t="s">
        <v>722</v>
      </c>
      <c r="C126" s="71" t="s">
        <v>744</v>
      </c>
      <c r="D126" s="72" t="s">
        <v>744</v>
      </c>
      <c r="E126" s="58"/>
      <c r="F126" s="59">
        <v>1030</v>
      </c>
      <c r="G126" s="58"/>
      <c r="H126" s="53" t="s">
        <v>744</v>
      </c>
      <c r="I126" s="53" t="s">
        <v>769</v>
      </c>
      <c r="J126" s="54">
        <v>42516</v>
      </c>
      <c r="K126" s="54" t="s">
        <v>820</v>
      </c>
      <c r="L126" s="53"/>
    </row>
    <row r="127" spans="1:12" x14ac:dyDescent="0.25">
      <c r="A127" s="89" t="s">
        <v>671</v>
      </c>
      <c r="B127" s="52" t="s">
        <v>724</v>
      </c>
      <c r="C127" s="69" t="s">
        <v>763</v>
      </c>
      <c r="D127" s="70" t="s">
        <v>763</v>
      </c>
      <c r="E127" s="76"/>
      <c r="F127" s="60">
        <v>300</v>
      </c>
      <c r="G127" s="76"/>
      <c r="H127" s="89" t="s">
        <v>763</v>
      </c>
      <c r="I127" s="89" t="s">
        <v>769</v>
      </c>
      <c r="J127" s="56">
        <v>42528</v>
      </c>
      <c r="K127" s="56" t="s">
        <v>822</v>
      </c>
      <c r="L127" s="89"/>
    </row>
    <row r="128" spans="1:12" x14ac:dyDescent="0.25">
      <c r="A128" s="53" t="s">
        <v>672</v>
      </c>
      <c r="B128" s="52" t="s">
        <v>725</v>
      </c>
      <c r="C128" s="71" t="s">
        <v>477</v>
      </c>
      <c r="D128" s="72" t="s">
        <v>477</v>
      </c>
      <c r="E128" s="58"/>
      <c r="F128" s="59">
        <v>7000</v>
      </c>
      <c r="G128" s="58"/>
      <c r="H128" s="53" t="s">
        <v>477</v>
      </c>
      <c r="I128" s="53" t="s">
        <v>769</v>
      </c>
      <c r="J128" s="54">
        <v>42528</v>
      </c>
      <c r="K128" s="54" t="s">
        <v>823</v>
      </c>
      <c r="L128" s="53"/>
    </row>
    <row r="129" spans="1:12" x14ac:dyDescent="0.25">
      <c r="A129" s="89" t="s">
        <v>673</v>
      </c>
      <c r="B129" s="52" t="s">
        <v>1697</v>
      </c>
      <c r="C129" s="73" t="s">
        <v>764</v>
      </c>
      <c r="D129" s="73" t="s">
        <v>764</v>
      </c>
      <c r="E129" s="76"/>
      <c r="F129" s="60">
        <v>7000</v>
      </c>
      <c r="G129" s="76"/>
      <c r="H129" s="55" t="s">
        <v>764</v>
      </c>
      <c r="I129" s="55" t="s">
        <v>769</v>
      </c>
      <c r="J129" s="56">
        <v>42528</v>
      </c>
      <c r="K129" s="56" t="s">
        <v>824</v>
      </c>
      <c r="L129" s="89"/>
    </row>
    <row r="130" spans="1:12" x14ac:dyDescent="0.25">
      <c r="A130" s="53" t="s">
        <v>675</v>
      </c>
      <c r="B130" s="52" t="s">
        <v>727</v>
      </c>
      <c r="C130" s="71" t="s">
        <v>756</v>
      </c>
      <c r="D130" s="72" t="s">
        <v>756</v>
      </c>
      <c r="E130" s="58"/>
      <c r="F130" s="59">
        <v>1500</v>
      </c>
      <c r="G130" s="58"/>
      <c r="H130" s="53" t="s">
        <v>756</v>
      </c>
      <c r="I130" s="53" t="s">
        <v>769</v>
      </c>
      <c r="J130" s="54">
        <v>42528</v>
      </c>
      <c r="K130" s="54" t="s">
        <v>826</v>
      </c>
      <c r="L130" s="53"/>
    </row>
    <row r="131" spans="1:12" x14ac:dyDescent="0.25">
      <c r="A131" s="89" t="s">
        <v>670</v>
      </c>
      <c r="B131" s="52" t="s">
        <v>723</v>
      </c>
      <c r="C131" s="69" t="s">
        <v>762</v>
      </c>
      <c r="D131" s="70" t="s">
        <v>762</v>
      </c>
      <c r="E131" s="76"/>
      <c r="F131" s="60">
        <v>500</v>
      </c>
      <c r="G131" s="76"/>
      <c r="H131" s="89" t="s">
        <v>762</v>
      </c>
      <c r="I131" s="89" t="s">
        <v>769</v>
      </c>
      <c r="J131" s="56">
        <v>42528</v>
      </c>
      <c r="K131" s="56" t="s">
        <v>821</v>
      </c>
      <c r="L131" s="89"/>
    </row>
    <row r="132" spans="1:12" x14ac:dyDescent="0.25">
      <c r="A132" s="53" t="s">
        <v>674</v>
      </c>
      <c r="B132" s="52" t="s">
        <v>726</v>
      </c>
      <c r="C132" s="71" t="s">
        <v>225</v>
      </c>
      <c r="D132" s="72" t="s">
        <v>225</v>
      </c>
      <c r="E132" s="58"/>
      <c r="F132" s="59">
        <v>120</v>
      </c>
      <c r="G132" s="58"/>
      <c r="H132" s="53" t="s">
        <v>225</v>
      </c>
      <c r="I132" s="53" t="s">
        <v>769</v>
      </c>
      <c r="J132" s="54">
        <v>42530</v>
      </c>
      <c r="K132" s="54" t="s">
        <v>825</v>
      </c>
      <c r="L132" s="53"/>
    </row>
    <row r="133" spans="1:12" x14ac:dyDescent="0.25">
      <c r="A133" s="89" t="s">
        <v>676</v>
      </c>
      <c r="B133" s="52" t="s">
        <v>728</v>
      </c>
      <c r="C133" s="69" t="s">
        <v>765</v>
      </c>
      <c r="D133" s="70" t="s">
        <v>765</v>
      </c>
      <c r="E133" s="76"/>
      <c r="F133" s="60">
        <v>3500</v>
      </c>
      <c r="G133" s="76"/>
      <c r="H133" s="89" t="s">
        <v>765</v>
      </c>
      <c r="I133" s="89" t="s">
        <v>769</v>
      </c>
      <c r="J133" s="56">
        <v>42531</v>
      </c>
      <c r="K133" s="56" t="s">
        <v>827</v>
      </c>
      <c r="L133" s="89"/>
    </row>
    <row r="134" spans="1:12" x14ac:dyDescent="0.25">
      <c r="A134" s="53" t="s">
        <v>678</v>
      </c>
      <c r="B134" s="52" t="s">
        <v>730</v>
      </c>
      <c r="C134" s="71" t="s">
        <v>496</v>
      </c>
      <c r="D134" s="72" t="s">
        <v>496</v>
      </c>
      <c r="E134" s="58"/>
      <c r="F134" s="59">
        <v>398</v>
      </c>
      <c r="G134" s="58"/>
      <c r="H134" s="53" t="s">
        <v>496</v>
      </c>
      <c r="I134" s="53" t="s">
        <v>769</v>
      </c>
      <c r="J134" s="54">
        <v>42534</v>
      </c>
      <c r="K134" s="54" t="s">
        <v>829</v>
      </c>
      <c r="L134" s="53"/>
    </row>
    <row r="135" spans="1:12" x14ac:dyDescent="0.25">
      <c r="A135" s="89" t="s">
        <v>677</v>
      </c>
      <c r="B135" s="52" t="s">
        <v>729</v>
      </c>
      <c r="C135" s="73" t="s">
        <v>766</v>
      </c>
      <c r="D135" s="73" t="s">
        <v>766</v>
      </c>
      <c r="E135" s="76"/>
      <c r="F135" s="60">
        <v>11440</v>
      </c>
      <c r="G135" s="76"/>
      <c r="H135" s="55" t="s">
        <v>766</v>
      </c>
      <c r="I135" s="55" t="s">
        <v>769</v>
      </c>
      <c r="J135" s="56">
        <v>42534</v>
      </c>
      <c r="K135" s="56" t="s">
        <v>828</v>
      </c>
      <c r="L135" s="89"/>
    </row>
    <row r="136" spans="1:12" x14ac:dyDescent="0.25">
      <c r="A136" s="53" t="s">
        <v>679</v>
      </c>
      <c r="B136" s="52" t="s">
        <v>731</v>
      </c>
      <c r="C136" s="71" t="s">
        <v>767</v>
      </c>
      <c r="D136" s="72" t="s">
        <v>767</v>
      </c>
      <c r="E136" s="58"/>
      <c r="F136" s="59">
        <v>6000</v>
      </c>
      <c r="G136" s="58"/>
      <c r="H136" s="53" t="s">
        <v>767</v>
      </c>
      <c r="I136" s="53" t="s">
        <v>769</v>
      </c>
      <c r="J136" s="54">
        <v>42536</v>
      </c>
      <c r="K136" s="54" t="s">
        <v>830</v>
      </c>
      <c r="L136" s="53"/>
    </row>
    <row r="137" spans="1:12" x14ac:dyDescent="0.25">
      <c r="A137" s="89" t="s">
        <v>838</v>
      </c>
      <c r="B137" s="52" t="s">
        <v>832</v>
      </c>
      <c r="C137" s="69" t="s">
        <v>844</v>
      </c>
      <c r="D137" s="70" t="s">
        <v>844</v>
      </c>
      <c r="E137" s="76"/>
      <c r="F137" s="60">
        <v>4500</v>
      </c>
      <c r="G137" s="76"/>
      <c r="H137" s="89" t="s">
        <v>844</v>
      </c>
      <c r="I137" s="89" t="s">
        <v>850</v>
      </c>
      <c r="J137" s="56">
        <v>42543</v>
      </c>
      <c r="K137" s="56" t="s">
        <v>851</v>
      </c>
      <c r="L137" s="89"/>
    </row>
    <row r="138" spans="1:12" x14ac:dyDescent="0.25">
      <c r="A138" s="53" t="s">
        <v>839</v>
      </c>
      <c r="B138" s="52" t="s">
        <v>833</v>
      </c>
      <c r="C138" s="71" t="s">
        <v>845</v>
      </c>
      <c r="D138" s="72" t="s">
        <v>845</v>
      </c>
      <c r="E138" s="58"/>
      <c r="F138" s="59">
        <v>3076</v>
      </c>
      <c r="G138" s="58"/>
      <c r="H138" s="53" t="s">
        <v>845</v>
      </c>
      <c r="I138" s="53" t="s">
        <v>769</v>
      </c>
      <c r="J138" s="54">
        <v>42549</v>
      </c>
      <c r="K138" s="54" t="s">
        <v>852</v>
      </c>
      <c r="L138" s="53"/>
    </row>
    <row r="139" spans="1:12" x14ac:dyDescent="0.25">
      <c r="A139" s="89" t="s">
        <v>840</v>
      </c>
      <c r="B139" s="52" t="s">
        <v>834</v>
      </c>
      <c r="C139" s="69" t="s">
        <v>846</v>
      </c>
      <c r="D139" s="70" t="s">
        <v>846</v>
      </c>
      <c r="E139" s="76"/>
      <c r="F139" s="60">
        <v>2000</v>
      </c>
      <c r="G139" s="76"/>
      <c r="H139" s="89" t="s">
        <v>846</v>
      </c>
      <c r="I139" s="89" t="s">
        <v>769</v>
      </c>
      <c r="J139" s="56">
        <v>42549</v>
      </c>
      <c r="K139" s="56" t="s">
        <v>853</v>
      </c>
      <c r="L139" s="89"/>
    </row>
    <row r="140" spans="1:12" x14ac:dyDescent="0.25">
      <c r="A140" s="53" t="s">
        <v>841</v>
      </c>
      <c r="B140" s="52" t="s">
        <v>835</v>
      </c>
      <c r="C140" s="71" t="s">
        <v>847</v>
      </c>
      <c r="D140" s="72" t="s">
        <v>847</v>
      </c>
      <c r="E140" s="58"/>
      <c r="F140" s="59">
        <v>5640</v>
      </c>
      <c r="G140" s="58"/>
      <c r="H140" s="53" t="s">
        <v>847</v>
      </c>
      <c r="I140" s="53" t="s">
        <v>769</v>
      </c>
      <c r="J140" s="54">
        <v>42549</v>
      </c>
      <c r="K140" s="54" t="s">
        <v>854</v>
      </c>
      <c r="L140" s="53"/>
    </row>
    <row r="141" spans="1:12" x14ac:dyDescent="0.25">
      <c r="A141" s="89" t="s">
        <v>842</v>
      </c>
      <c r="B141" s="52" t="s">
        <v>836</v>
      </c>
      <c r="C141" s="73" t="s">
        <v>848</v>
      </c>
      <c r="D141" s="73" t="s">
        <v>848</v>
      </c>
      <c r="E141" s="76"/>
      <c r="F141" s="60">
        <v>5052.6000000000004</v>
      </c>
      <c r="G141" s="76"/>
      <c r="H141" s="55" t="s">
        <v>848</v>
      </c>
      <c r="I141" s="55" t="s">
        <v>850</v>
      </c>
      <c r="J141" s="56">
        <v>42550</v>
      </c>
      <c r="K141" s="56" t="s">
        <v>855</v>
      </c>
      <c r="L141" s="89"/>
    </row>
    <row r="142" spans="1:12" x14ac:dyDescent="0.25">
      <c r="A142" s="53" t="s">
        <v>843</v>
      </c>
      <c r="B142" s="52" t="s">
        <v>837</v>
      </c>
      <c r="C142" s="71" t="s">
        <v>849</v>
      </c>
      <c r="D142" s="72" t="s">
        <v>849</v>
      </c>
      <c r="E142" s="58"/>
      <c r="F142" s="59">
        <v>500</v>
      </c>
      <c r="G142" s="58"/>
      <c r="H142" s="53" t="s">
        <v>849</v>
      </c>
      <c r="I142" s="53" t="s">
        <v>769</v>
      </c>
      <c r="J142" s="54">
        <v>42551</v>
      </c>
      <c r="K142" s="54" t="s">
        <v>856</v>
      </c>
      <c r="L142" s="53"/>
    </row>
    <row r="143" spans="1:12" x14ac:dyDescent="0.25">
      <c r="A143" s="89" t="s">
        <v>889</v>
      </c>
      <c r="B143" s="52" t="s">
        <v>860</v>
      </c>
      <c r="C143" s="69" t="s">
        <v>857</v>
      </c>
      <c r="D143" s="70" t="s">
        <v>857</v>
      </c>
      <c r="E143" s="76"/>
      <c r="F143" s="60">
        <v>1100</v>
      </c>
      <c r="G143" s="76"/>
      <c r="H143" s="89" t="s">
        <v>857</v>
      </c>
      <c r="I143" s="89" t="s">
        <v>769</v>
      </c>
      <c r="J143" s="56">
        <v>42552</v>
      </c>
      <c r="K143" s="56" t="s">
        <v>874</v>
      </c>
      <c r="L143" s="89"/>
    </row>
    <row r="144" spans="1:12" x14ac:dyDescent="0.25">
      <c r="A144" s="53" t="s">
        <v>890</v>
      </c>
      <c r="B144" s="52" t="s">
        <v>861</v>
      </c>
      <c r="C144" s="71" t="s">
        <v>844</v>
      </c>
      <c r="D144" s="72" t="s">
        <v>1551</v>
      </c>
      <c r="E144" s="58"/>
      <c r="F144" s="59">
        <v>1600</v>
      </c>
      <c r="G144" s="58"/>
      <c r="H144" s="53" t="s">
        <v>844</v>
      </c>
      <c r="I144" s="53" t="s">
        <v>769</v>
      </c>
      <c r="J144" s="54">
        <v>42552</v>
      </c>
      <c r="K144" s="54" t="s">
        <v>875</v>
      </c>
      <c r="L144" s="53"/>
    </row>
    <row r="145" spans="1:12" x14ac:dyDescent="0.25">
      <c r="A145" s="89" t="s">
        <v>891</v>
      </c>
      <c r="B145" s="52" t="s">
        <v>862</v>
      </c>
      <c r="C145" s="69" t="s">
        <v>225</v>
      </c>
      <c r="D145" s="70" t="s">
        <v>225</v>
      </c>
      <c r="E145" s="76"/>
      <c r="F145" s="60">
        <v>320</v>
      </c>
      <c r="G145" s="76"/>
      <c r="H145" s="89" t="s">
        <v>225</v>
      </c>
      <c r="I145" s="89" t="s">
        <v>769</v>
      </c>
      <c r="J145" s="56">
        <v>42552</v>
      </c>
      <c r="K145" s="56" t="s">
        <v>876</v>
      </c>
      <c r="L145" s="89"/>
    </row>
    <row r="146" spans="1:12" x14ac:dyDescent="0.25">
      <c r="A146" s="53" t="s">
        <v>892</v>
      </c>
      <c r="B146" s="52" t="s">
        <v>863</v>
      </c>
      <c r="C146" s="71" t="s">
        <v>858</v>
      </c>
      <c r="D146" s="72" t="s">
        <v>858</v>
      </c>
      <c r="E146" s="58"/>
      <c r="F146" s="59">
        <v>350</v>
      </c>
      <c r="G146" s="58"/>
      <c r="H146" s="53" t="s">
        <v>858</v>
      </c>
      <c r="I146" s="53" t="s">
        <v>769</v>
      </c>
      <c r="J146" s="54">
        <v>42559</v>
      </c>
      <c r="K146" s="54" t="s">
        <v>877</v>
      </c>
      <c r="L146" s="53"/>
    </row>
    <row r="147" spans="1:12" x14ac:dyDescent="0.25">
      <c r="A147" s="89" t="s">
        <v>893</v>
      </c>
      <c r="B147" s="52" t="s">
        <v>864</v>
      </c>
      <c r="C147" s="73" t="s">
        <v>859</v>
      </c>
      <c r="D147" s="73" t="s">
        <v>859</v>
      </c>
      <c r="E147" s="76"/>
      <c r="F147" s="60">
        <v>780</v>
      </c>
      <c r="G147" s="76"/>
      <c r="H147" s="55" t="s">
        <v>859</v>
      </c>
      <c r="I147" s="55" t="s">
        <v>769</v>
      </c>
      <c r="J147" s="56">
        <v>42556</v>
      </c>
      <c r="K147" s="56" t="s">
        <v>878</v>
      </c>
      <c r="L147" s="89"/>
    </row>
    <row r="148" spans="1:12" x14ac:dyDescent="0.25">
      <c r="A148" s="53" t="s">
        <v>894</v>
      </c>
      <c r="B148" s="52" t="s">
        <v>1698</v>
      </c>
      <c r="C148" s="71" t="s">
        <v>257</v>
      </c>
      <c r="D148" s="72" t="s">
        <v>257</v>
      </c>
      <c r="E148" s="58"/>
      <c r="F148" s="59">
        <v>10000</v>
      </c>
      <c r="G148" s="58"/>
      <c r="H148" s="53" t="s">
        <v>257</v>
      </c>
      <c r="I148" s="53" t="s">
        <v>769</v>
      </c>
      <c r="J148" s="54">
        <v>42564</v>
      </c>
      <c r="K148" s="54" t="s">
        <v>879</v>
      </c>
      <c r="L148" s="53"/>
    </row>
    <row r="149" spans="1:12" x14ac:dyDescent="0.25">
      <c r="A149" s="89" t="s">
        <v>895</v>
      </c>
      <c r="B149" s="52" t="s">
        <v>865</v>
      </c>
      <c r="C149" s="69" t="s">
        <v>510</v>
      </c>
      <c r="D149" s="70" t="s">
        <v>510</v>
      </c>
      <c r="E149" s="76"/>
      <c r="F149" s="60">
        <v>2500</v>
      </c>
      <c r="G149" s="76"/>
      <c r="H149" s="89" t="s">
        <v>510</v>
      </c>
      <c r="I149" s="89" t="s">
        <v>769</v>
      </c>
      <c r="J149" s="56">
        <v>42570</v>
      </c>
      <c r="K149" s="56" t="s">
        <v>880</v>
      </c>
      <c r="L149" s="89"/>
    </row>
    <row r="150" spans="1:12" x14ac:dyDescent="0.25">
      <c r="A150" s="53" t="s">
        <v>896</v>
      </c>
      <c r="B150" s="52" t="s">
        <v>1699</v>
      </c>
      <c r="C150" s="71" t="s">
        <v>755</v>
      </c>
      <c r="D150" s="72" t="s">
        <v>755</v>
      </c>
      <c r="E150" s="58"/>
      <c r="F150" s="59">
        <v>100</v>
      </c>
      <c r="G150" s="58"/>
      <c r="H150" s="53" t="s">
        <v>755</v>
      </c>
      <c r="I150" s="53" t="s">
        <v>769</v>
      </c>
      <c r="J150" s="54">
        <v>42573</v>
      </c>
      <c r="K150" s="54" t="s">
        <v>881</v>
      </c>
      <c r="L150" s="53"/>
    </row>
    <row r="151" spans="1:12" x14ac:dyDescent="0.25">
      <c r="A151" s="89" t="s">
        <v>897</v>
      </c>
      <c r="B151" s="52" t="s">
        <v>866</v>
      </c>
      <c r="C151" s="69" t="s">
        <v>844</v>
      </c>
      <c r="D151" s="70" t="s">
        <v>1551</v>
      </c>
      <c r="E151" s="76"/>
      <c r="F151" s="60">
        <v>25000</v>
      </c>
      <c r="G151" s="76"/>
      <c r="H151" s="89" t="s">
        <v>844</v>
      </c>
      <c r="I151" s="89" t="s">
        <v>769</v>
      </c>
      <c r="J151" s="56">
        <v>42576</v>
      </c>
      <c r="K151" s="56" t="s">
        <v>1700</v>
      </c>
      <c r="L151" s="89"/>
    </row>
    <row r="152" spans="1:12" x14ac:dyDescent="0.25">
      <c r="A152" s="53" t="s">
        <v>898</v>
      </c>
      <c r="B152" s="52" t="s">
        <v>867</v>
      </c>
      <c r="C152" s="71" t="s">
        <v>272</v>
      </c>
      <c r="D152" s="72" t="s">
        <v>272</v>
      </c>
      <c r="E152" s="58"/>
      <c r="F152" s="59">
        <v>3000</v>
      </c>
      <c r="G152" s="58"/>
      <c r="H152" s="53" t="s">
        <v>272</v>
      </c>
      <c r="I152" s="53" t="s">
        <v>769</v>
      </c>
      <c r="J152" s="54">
        <v>42577</v>
      </c>
      <c r="K152" s="54" t="s">
        <v>882</v>
      </c>
      <c r="L152" s="53"/>
    </row>
    <row r="153" spans="1:12" x14ac:dyDescent="0.25">
      <c r="A153" s="89" t="s">
        <v>899</v>
      </c>
      <c r="B153" s="52" t="s">
        <v>868</v>
      </c>
      <c r="C153" s="73" t="s">
        <v>469</v>
      </c>
      <c r="D153" s="73" t="s">
        <v>469</v>
      </c>
      <c r="E153" s="76"/>
      <c r="F153" s="60">
        <v>500</v>
      </c>
      <c r="G153" s="76"/>
      <c r="H153" s="55" t="s">
        <v>469</v>
      </c>
      <c r="I153" s="55" t="s">
        <v>769</v>
      </c>
      <c r="J153" s="56">
        <v>42578</v>
      </c>
      <c r="K153" s="56" t="s">
        <v>883</v>
      </c>
      <c r="L153" s="89"/>
    </row>
    <row r="154" spans="1:12" x14ac:dyDescent="0.25">
      <c r="A154" s="53" t="s">
        <v>900</v>
      </c>
      <c r="B154" s="52" t="s">
        <v>870</v>
      </c>
      <c r="C154" s="71" t="s">
        <v>744</v>
      </c>
      <c r="D154" s="72" t="s">
        <v>744</v>
      </c>
      <c r="E154" s="58"/>
      <c r="F154" s="59">
        <v>124</v>
      </c>
      <c r="G154" s="58"/>
      <c r="H154" s="53" t="s">
        <v>744</v>
      </c>
      <c r="I154" s="53" t="s">
        <v>769</v>
      </c>
      <c r="J154" s="54">
        <v>42583</v>
      </c>
      <c r="K154" s="54" t="s">
        <v>885</v>
      </c>
      <c r="L154" s="53"/>
    </row>
    <row r="155" spans="1:12" x14ac:dyDescent="0.25">
      <c r="A155" s="89" t="s">
        <v>646</v>
      </c>
      <c r="B155" s="52" t="s">
        <v>869</v>
      </c>
      <c r="C155" s="69" t="s">
        <v>745</v>
      </c>
      <c r="D155" s="70" t="s">
        <v>745</v>
      </c>
      <c r="E155" s="76"/>
      <c r="F155" s="60">
        <v>6963</v>
      </c>
      <c r="G155" s="76"/>
      <c r="H155" s="89" t="s">
        <v>745</v>
      </c>
      <c r="I155" s="89" t="s">
        <v>769</v>
      </c>
      <c r="J155" s="56">
        <v>42583</v>
      </c>
      <c r="K155" s="56" t="s">
        <v>884</v>
      </c>
      <c r="L155" s="89"/>
    </row>
    <row r="156" spans="1:12" x14ac:dyDescent="0.25">
      <c r="A156" s="53" t="s">
        <v>901</v>
      </c>
      <c r="B156" s="52" t="s">
        <v>871</v>
      </c>
      <c r="C156" s="71" t="s">
        <v>272</v>
      </c>
      <c r="D156" s="72" t="s">
        <v>272</v>
      </c>
      <c r="E156" s="58"/>
      <c r="F156" s="59">
        <v>38105</v>
      </c>
      <c r="G156" s="58"/>
      <c r="H156" s="53" t="s">
        <v>272</v>
      </c>
      <c r="I156" s="53" t="s">
        <v>769</v>
      </c>
      <c r="J156" s="54">
        <v>42585</v>
      </c>
      <c r="K156" s="54" t="s">
        <v>886</v>
      </c>
      <c r="L156" s="53"/>
    </row>
    <row r="157" spans="1:12" x14ac:dyDescent="0.25">
      <c r="A157" s="89" t="s">
        <v>902</v>
      </c>
      <c r="B157" s="52" t="s">
        <v>872</v>
      </c>
      <c r="C157" s="69" t="s">
        <v>272</v>
      </c>
      <c r="D157" s="70" t="s">
        <v>272</v>
      </c>
      <c r="E157" s="76"/>
      <c r="F157" s="60">
        <v>38107</v>
      </c>
      <c r="G157" s="76"/>
      <c r="H157" s="89" t="s">
        <v>272</v>
      </c>
      <c r="I157" s="89" t="s">
        <v>769</v>
      </c>
      <c r="J157" s="56">
        <v>42585</v>
      </c>
      <c r="K157" s="56" t="s">
        <v>887</v>
      </c>
      <c r="L157" s="89"/>
    </row>
    <row r="158" spans="1:12" x14ac:dyDescent="0.25">
      <c r="A158" s="53" t="s">
        <v>903</v>
      </c>
      <c r="B158" s="52" t="s">
        <v>873</v>
      </c>
      <c r="C158" s="71" t="s">
        <v>272</v>
      </c>
      <c r="D158" s="72" t="s">
        <v>272</v>
      </c>
      <c r="E158" s="58"/>
      <c r="F158" s="59">
        <v>3600</v>
      </c>
      <c r="G158" s="58"/>
      <c r="H158" s="53" t="s">
        <v>272</v>
      </c>
      <c r="I158" s="53" t="s">
        <v>769</v>
      </c>
      <c r="J158" s="54">
        <v>42585</v>
      </c>
      <c r="K158" s="54" t="s">
        <v>888</v>
      </c>
      <c r="L158" s="53"/>
    </row>
    <row r="159" spans="1:12" x14ac:dyDescent="0.25">
      <c r="A159" s="89" t="s">
        <v>904</v>
      </c>
      <c r="B159" s="52" t="s">
        <v>915</v>
      </c>
      <c r="C159" s="90" t="s">
        <v>945</v>
      </c>
      <c r="D159" s="90" t="s">
        <v>946</v>
      </c>
      <c r="E159" s="76"/>
      <c r="F159" s="60">
        <v>105399</v>
      </c>
      <c r="G159" s="76"/>
      <c r="H159" s="55" t="s">
        <v>926</v>
      </c>
      <c r="I159" s="55" t="s">
        <v>933</v>
      </c>
      <c r="J159" s="56">
        <v>42586</v>
      </c>
      <c r="K159" s="56" t="s">
        <v>934</v>
      </c>
      <c r="L159" s="89"/>
    </row>
    <row r="160" spans="1:12" x14ac:dyDescent="0.25">
      <c r="A160" s="53" t="s">
        <v>905</v>
      </c>
      <c r="B160" s="52" t="s">
        <v>916</v>
      </c>
      <c r="C160" s="71" t="s">
        <v>927</v>
      </c>
      <c r="D160" s="72" t="s">
        <v>927</v>
      </c>
      <c r="E160" s="58"/>
      <c r="F160" s="59">
        <v>20202.38</v>
      </c>
      <c r="G160" s="58"/>
      <c r="H160" s="53" t="s">
        <v>927</v>
      </c>
      <c r="I160" s="53" t="s">
        <v>769</v>
      </c>
      <c r="J160" s="54">
        <v>42592</v>
      </c>
      <c r="K160" s="54" t="s">
        <v>935</v>
      </c>
      <c r="L160" s="53"/>
    </row>
    <row r="161" spans="1:12" x14ac:dyDescent="0.25">
      <c r="A161" s="89" t="s">
        <v>906</v>
      </c>
      <c r="B161" s="52" t="s">
        <v>917</v>
      </c>
      <c r="C161" s="69" t="s">
        <v>928</v>
      </c>
      <c r="D161" s="70" t="s">
        <v>928</v>
      </c>
      <c r="E161" s="76"/>
      <c r="F161" s="60">
        <v>348</v>
      </c>
      <c r="G161" s="76"/>
      <c r="H161" s="89" t="s">
        <v>928</v>
      </c>
      <c r="I161" s="89" t="s">
        <v>769</v>
      </c>
      <c r="J161" s="56">
        <v>42594</v>
      </c>
      <c r="K161" s="56" t="s">
        <v>936</v>
      </c>
      <c r="L161" s="89"/>
    </row>
    <row r="162" spans="1:12" x14ac:dyDescent="0.25">
      <c r="A162" s="53" t="s">
        <v>907</v>
      </c>
      <c r="B162" s="52" t="s">
        <v>918</v>
      </c>
      <c r="C162" s="71" t="s">
        <v>929</v>
      </c>
      <c r="D162" s="72" t="s">
        <v>929</v>
      </c>
      <c r="E162" s="58"/>
      <c r="F162" s="59">
        <v>82</v>
      </c>
      <c r="G162" s="58"/>
      <c r="H162" s="53" t="s">
        <v>929</v>
      </c>
      <c r="I162" s="53" t="s">
        <v>769</v>
      </c>
      <c r="J162" s="54">
        <v>42598</v>
      </c>
      <c r="K162" s="54" t="s">
        <v>937</v>
      </c>
      <c r="L162" s="53"/>
    </row>
    <row r="163" spans="1:12" x14ac:dyDescent="0.25">
      <c r="A163" s="89" t="s">
        <v>908</v>
      </c>
      <c r="B163" s="52" t="s">
        <v>919</v>
      </c>
      <c r="C163" s="69" t="s">
        <v>927</v>
      </c>
      <c r="D163" s="70" t="s">
        <v>927</v>
      </c>
      <c r="E163" s="76"/>
      <c r="F163" s="60">
        <v>13895</v>
      </c>
      <c r="G163" s="76"/>
      <c r="H163" s="89" t="s">
        <v>927</v>
      </c>
      <c r="I163" s="89" t="s">
        <v>769</v>
      </c>
      <c r="J163" s="56">
        <v>42601</v>
      </c>
      <c r="K163" s="56" t="s">
        <v>938</v>
      </c>
      <c r="L163" s="89"/>
    </row>
    <row r="164" spans="1:12" x14ac:dyDescent="0.25">
      <c r="A164" s="53" t="s">
        <v>909</v>
      </c>
      <c r="B164" s="52" t="s">
        <v>920</v>
      </c>
      <c r="C164" s="71" t="s">
        <v>930</v>
      </c>
      <c r="D164" s="72" t="s">
        <v>930</v>
      </c>
      <c r="E164" s="58"/>
      <c r="F164" s="59">
        <v>600</v>
      </c>
      <c r="G164" s="58"/>
      <c r="H164" s="53" t="s">
        <v>930</v>
      </c>
      <c r="I164" s="53" t="s">
        <v>769</v>
      </c>
      <c r="J164" s="54">
        <v>42604</v>
      </c>
      <c r="K164" s="54" t="s">
        <v>939</v>
      </c>
      <c r="L164" s="53"/>
    </row>
    <row r="165" spans="1:12" x14ac:dyDescent="0.25">
      <c r="A165" s="89" t="s">
        <v>910</v>
      </c>
      <c r="B165" s="52" t="s">
        <v>921</v>
      </c>
      <c r="C165" s="73" t="s">
        <v>740</v>
      </c>
      <c r="D165" s="73" t="s">
        <v>740</v>
      </c>
      <c r="E165" s="76"/>
      <c r="F165" s="60">
        <v>1000</v>
      </c>
      <c r="G165" s="76"/>
      <c r="H165" s="55" t="s">
        <v>740</v>
      </c>
      <c r="I165" s="55" t="s">
        <v>769</v>
      </c>
      <c r="J165" s="56">
        <v>42608</v>
      </c>
      <c r="K165" s="56" t="s">
        <v>940</v>
      </c>
      <c r="L165" s="89"/>
    </row>
    <row r="166" spans="1:12" x14ac:dyDescent="0.25">
      <c r="A166" s="53" t="s">
        <v>911</v>
      </c>
      <c r="B166" s="52" t="s">
        <v>922</v>
      </c>
      <c r="C166" s="71" t="s">
        <v>760</v>
      </c>
      <c r="D166" s="72" t="s">
        <v>760</v>
      </c>
      <c r="E166" s="58"/>
      <c r="F166" s="59">
        <v>6000</v>
      </c>
      <c r="G166" s="58"/>
      <c r="H166" s="53" t="s">
        <v>760</v>
      </c>
      <c r="I166" s="53" t="s">
        <v>769</v>
      </c>
      <c r="J166" s="54">
        <v>42613</v>
      </c>
      <c r="K166" s="54" t="s">
        <v>941</v>
      </c>
      <c r="L166" s="53"/>
    </row>
    <row r="167" spans="1:12" x14ac:dyDescent="0.25">
      <c r="A167" s="89" t="s">
        <v>913</v>
      </c>
      <c r="B167" s="52" t="s">
        <v>924</v>
      </c>
      <c r="C167" s="69" t="s">
        <v>931</v>
      </c>
      <c r="D167" s="70" t="s">
        <v>931</v>
      </c>
      <c r="E167" s="76"/>
      <c r="F167" s="60">
        <v>1485</v>
      </c>
      <c r="G167" s="76"/>
      <c r="H167" s="89" t="s">
        <v>931</v>
      </c>
      <c r="I167" s="89" t="s">
        <v>769</v>
      </c>
      <c r="J167" s="56">
        <v>42615</v>
      </c>
      <c r="K167" s="56" t="s">
        <v>943</v>
      </c>
      <c r="L167" s="89"/>
    </row>
    <row r="168" spans="1:12" x14ac:dyDescent="0.25">
      <c r="A168" s="53" t="s">
        <v>912</v>
      </c>
      <c r="B168" s="52" t="s">
        <v>923</v>
      </c>
      <c r="C168" s="71" t="s">
        <v>322</v>
      </c>
      <c r="D168" s="72" t="s">
        <v>322</v>
      </c>
      <c r="E168" s="58"/>
      <c r="F168" s="59">
        <v>90</v>
      </c>
      <c r="G168" s="58"/>
      <c r="H168" s="53" t="s">
        <v>322</v>
      </c>
      <c r="I168" s="53" t="s">
        <v>769</v>
      </c>
      <c r="J168" s="54">
        <v>42615</v>
      </c>
      <c r="K168" s="54" t="s">
        <v>942</v>
      </c>
      <c r="L168" s="53"/>
    </row>
    <row r="169" spans="1:12" x14ac:dyDescent="0.25">
      <c r="A169" s="89" t="s">
        <v>914</v>
      </c>
      <c r="B169" s="52" t="s">
        <v>925</v>
      </c>
      <c r="C169" s="69" t="s">
        <v>932</v>
      </c>
      <c r="D169" s="70" t="s">
        <v>932</v>
      </c>
      <c r="E169" s="76"/>
      <c r="F169" s="60">
        <v>900</v>
      </c>
      <c r="G169" s="76"/>
      <c r="H169" s="89" t="s">
        <v>932</v>
      </c>
      <c r="I169" s="89" t="s">
        <v>769</v>
      </c>
      <c r="J169" s="56">
        <v>42615</v>
      </c>
      <c r="K169" s="56" t="s">
        <v>944</v>
      </c>
      <c r="L169" s="89"/>
    </row>
    <row r="170" spans="1:12" x14ac:dyDescent="0.25">
      <c r="A170" s="53" t="s">
        <v>1197</v>
      </c>
      <c r="B170" s="52" t="s">
        <v>1220</v>
      </c>
      <c r="C170" s="71" t="s">
        <v>1242</v>
      </c>
      <c r="D170" s="72" t="s">
        <v>1242</v>
      </c>
      <c r="E170" s="58"/>
      <c r="F170" s="59">
        <v>1300</v>
      </c>
      <c r="G170" s="58"/>
      <c r="H170" s="53" t="s">
        <v>1242</v>
      </c>
      <c r="I170" s="53" t="s">
        <v>769</v>
      </c>
      <c r="J170" s="54">
        <v>42618</v>
      </c>
      <c r="K170" s="54" t="s">
        <v>1701</v>
      </c>
      <c r="L170" s="53"/>
    </row>
    <row r="171" spans="1:12" x14ac:dyDescent="0.25">
      <c r="A171" s="89" t="s">
        <v>1198</v>
      </c>
      <c r="B171" s="52" t="s">
        <v>1221</v>
      </c>
      <c r="C171" s="73" t="s">
        <v>1243</v>
      </c>
      <c r="D171" s="73" t="s">
        <v>1243</v>
      </c>
      <c r="E171" s="76"/>
      <c r="F171" s="60">
        <v>117</v>
      </c>
      <c r="G171" s="76"/>
      <c r="H171" s="55" t="s">
        <v>1243</v>
      </c>
      <c r="I171" s="55" t="s">
        <v>769</v>
      </c>
      <c r="J171" s="56">
        <v>42619</v>
      </c>
      <c r="K171" s="56" t="s">
        <v>1257</v>
      </c>
      <c r="L171" s="89"/>
    </row>
    <row r="172" spans="1:12" x14ac:dyDescent="0.25">
      <c r="A172" s="53" t="s">
        <v>1199</v>
      </c>
      <c r="B172" s="52">
        <v>6796048439</v>
      </c>
      <c r="C172" s="71" t="s">
        <v>609</v>
      </c>
      <c r="D172" s="72" t="s">
        <v>609</v>
      </c>
      <c r="E172" s="58"/>
      <c r="F172" s="59">
        <v>80000</v>
      </c>
      <c r="G172" s="58"/>
      <c r="H172" s="53" t="s">
        <v>609</v>
      </c>
      <c r="I172" s="53" t="s">
        <v>614</v>
      </c>
      <c r="J172" s="54">
        <v>42620</v>
      </c>
      <c r="K172" s="54" t="s">
        <v>1258</v>
      </c>
      <c r="L172" s="53"/>
    </row>
    <row r="173" spans="1:12" x14ac:dyDescent="0.25">
      <c r="A173" s="89" t="s">
        <v>1200</v>
      </c>
      <c r="B173" s="52" t="s">
        <v>1222</v>
      </c>
      <c r="C173" s="69" t="s">
        <v>187</v>
      </c>
      <c r="D173" s="70" t="s">
        <v>187</v>
      </c>
      <c r="E173" s="76"/>
      <c r="F173" s="60">
        <v>1130</v>
      </c>
      <c r="G173" s="76"/>
      <c r="H173" s="89" t="s">
        <v>187</v>
      </c>
      <c r="I173" s="89" t="s">
        <v>769</v>
      </c>
      <c r="J173" s="56">
        <v>42625</v>
      </c>
      <c r="K173" s="56" t="s">
        <v>1278</v>
      </c>
      <c r="L173" s="89"/>
    </row>
    <row r="174" spans="1:12" x14ac:dyDescent="0.25">
      <c r="A174" s="53" t="s">
        <v>1201</v>
      </c>
      <c r="B174" s="52" t="s">
        <v>1223</v>
      </c>
      <c r="C174" s="71" t="s">
        <v>221</v>
      </c>
      <c r="D174" s="72" t="s">
        <v>221</v>
      </c>
      <c r="E174" s="58"/>
      <c r="F174" s="59">
        <v>1850</v>
      </c>
      <c r="G174" s="58"/>
      <c r="H174" s="53" t="s">
        <v>221</v>
      </c>
      <c r="I174" s="53" t="s">
        <v>769</v>
      </c>
      <c r="J174" s="54">
        <v>42625</v>
      </c>
      <c r="K174" s="54" t="s">
        <v>1259</v>
      </c>
      <c r="L174" s="53"/>
    </row>
    <row r="175" spans="1:12" x14ac:dyDescent="0.25">
      <c r="A175" s="89" t="s">
        <v>1202</v>
      </c>
      <c r="B175" s="52" t="s">
        <v>1224</v>
      </c>
      <c r="C175" s="69" t="s">
        <v>274</v>
      </c>
      <c r="D175" s="70" t="s">
        <v>274</v>
      </c>
      <c r="E175" s="76"/>
      <c r="F175" s="60">
        <v>2824</v>
      </c>
      <c r="G175" s="76"/>
      <c r="H175" s="89" t="s">
        <v>274</v>
      </c>
      <c r="I175" s="89" t="s">
        <v>769</v>
      </c>
      <c r="J175" s="56">
        <v>42625</v>
      </c>
      <c r="K175" s="56" t="s">
        <v>1260</v>
      </c>
      <c r="L175" s="89"/>
    </row>
    <row r="176" spans="1:12" x14ac:dyDescent="0.25">
      <c r="A176" s="53" t="s">
        <v>1203</v>
      </c>
      <c r="B176" s="52" t="s">
        <v>1225</v>
      </c>
      <c r="C176" s="71" t="s">
        <v>1555</v>
      </c>
      <c r="D176" s="72" t="s">
        <v>1555</v>
      </c>
      <c r="E176" s="58"/>
      <c r="F176" s="59">
        <v>23000</v>
      </c>
      <c r="G176" s="58"/>
      <c r="H176" s="53" t="s">
        <v>1555</v>
      </c>
      <c r="I176" s="53" t="s">
        <v>769</v>
      </c>
      <c r="J176" s="54">
        <v>42628</v>
      </c>
      <c r="K176" s="54" t="s">
        <v>1261</v>
      </c>
      <c r="L176" s="53"/>
    </row>
    <row r="177" spans="1:12" x14ac:dyDescent="0.25">
      <c r="A177" s="89" t="s">
        <v>1204</v>
      </c>
      <c r="B177" s="52" t="s">
        <v>1226</v>
      </c>
      <c r="C177" s="73" t="s">
        <v>1245</v>
      </c>
      <c r="D177" s="73" t="s">
        <v>1245</v>
      </c>
      <c r="E177" s="76"/>
      <c r="F177" s="60">
        <v>16000</v>
      </c>
      <c r="G177" s="76"/>
      <c r="H177" s="55" t="s">
        <v>1245</v>
      </c>
      <c r="I177" s="55" t="s">
        <v>769</v>
      </c>
      <c r="J177" s="56">
        <v>42628</v>
      </c>
      <c r="K177" s="56" t="s">
        <v>1262</v>
      </c>
      <c r="L177" s="89"/>
    </row>
    <row r="178" spans="1:12" x14ac:dyDescent="0.25">
      <c r="A178" s="53" t="s">
        <v>1205</v>
      </c>
      <c r="B178" s="52" t="s">
        <v>1227</v>
      </c>
      <c r="C178" s="71" t="s">
        <v>209</v>
      </c>
      <c r="D178" s="72" t="s">
        <v>209</v>
      </c>
      <c r="E178" s="58"/>
      <c r="F178" s="59">
        <v>1017</v>
      </c>
      <c r="G178" s="58"/>
      <c r="H178" s="53" t="s">
        <v>209</v>
      </c>
      <c r="I178" s="53" t="s">
        <v>769</v>
      </c>
      <c r="J178" s="54">
        <v>42632</v>
      </c>
      <c r="K178" s="54" t="s">
        <v>1263</v>
      </c>
      <c r="L178" s="53"/>
    </row>
    <row r="179" spans="1:12" x14ac:dyDescent="0.25">
      <c r="A179" s="89" t="s">
        <v>1206</v>
      </c>
      <c r="B179" s="52" t="s">
        <v>1228</v>
      </c>
      <c r="C179" s="69" t="s">
        <v>518</v>
      </c>
      <c r="D179" s="70" t="s">
        <v>518</v>
      </c>
      <c r="E179" s="76"/>
      <c r="F179" s="60">
        <v>7000</v>
      </c>
      <c r="G179" s="76"/>
      <c r="H179" s="89" t="s">
        <v>518</v>
      </c>
      <c r="I179" s="89" t="s">
        <v>769</v>
      </c>
      <c r="J179" s="56">
        <v>42633</v>
      </c>
      <c r="K179" s="56" t="s">
        <v>1264</v>
      </c>
      <c r="L179" s="89"/>
    </row>
    <row r="180" spans="1:12" x14ac:dyDescent="0.25">
      <c r="A180" s="53" t="s">
        <v>1207</v>
      </c>
      <c r="B180" s="52" t="s">
        <v>1229</v>
      </c>
      <c r="C180" s="71" t="s">
        <v>1246</v>
      </c>
      <c r="D180" s="72" t="s">
        <v>1246</v>
      </c>
      <c r="E180" s="58"/>
      <c r="F180" s="59">
        <v>20000</v>
      </c>
      <c r="G180" s="58"/>
      <c r="H180" s="53" t="s">
        <v>1246</v>
      </c>
      <c r="I180" s="53" t="s">
        <v>769</v>
      </c>
      <c r="J180" s="54">
        <v>42633</v>
      </c>
      <c r="K180" s="54" t="s">
        <v>1265</v>
      </c>
      <c r="L180" s="53"/>
    </row>
    <row r="181" spans="1:12" x14ac:dyDescent="0.25">
      <c r="A181" s="89" t="s">
        <v>1208</v>
      </c>
      <c r="B181" s="52" t="s">
        <v>1230</v>
      </c>
      <c r="C181" s="69" t="s">
        <v>741</v>
      </c>
      <c r="D181" s="70" t="s">
        <v>741</v>
      </c>
      <c r="E181" s="76"/>
      <c r="F181" s="60">
        <v>420</v>
      </c>
      <c r="G181" s="76"/>
      <c r="H181" s="89" t="s">
        <v>741</v>
      </c>
      <c r="I181" s="89" t="s">
        <v>769</v>
      </c>
      <c r="J181" s="56">
        <v>42634</v>
      </c>
      <c r="K181" s="56" t="s">
        <v>1266</v>
      </c>
      <c r="L181" s="89"/>
    </row>
    <row r="182" spans="1:12" x14ac:dyDescent="0.25">
      <c r="A182" s="53" t="s">
        <v>1209</v>
      </c>
      <c r="B182" s="52" t="s">
        <v>1231</v>
      </c>
      <c r="C182" s="71" t="s">
        <v>1247</v>
      </c>
      <c r="D182" s="72" t="s">
        <v>1247</v>
      </c>
      <c r="E182" s="58"/>
      <c r="F182" s="59">
        <v>1250</v>
      </c>
      <c r="G182" s="58"/>
      <c r="H182" s="53" t="s">
        <v>1247</v>
      </c>
      <c r="I182" s="53" t="s">
        <v>769</v>
      </c>
      <c r="J182" s="54">
        <v>42636</v>
      </c>
      <c r="K182" s="54" t="s">
        <v>1267</v>
      </c>
      <c r="L182" s="53"/>
    </row>
    <row r="183" spans="1:12" x14ac:dyDescent="0.25">
      <c r="A183" s="89" t="s">
        <v>1210</v>
      </c>
      <c r="B183" s="52" t="s">
        <v>1232</v>
      </c>
      <c r="C183" s="73" t="s">
        <v>1248</v>
      </c>
      <c r="D183" s="73" t="s">
        <v>1248</v>
      </c>
      <c r="E183" s="76"/>
      <c r="F183" s="60">
        <v>550</v>
      </c>
      <c r="G183" s="76"/>
      <c r="H183" s="55" t="s">
        <v>1248</v>
      </c>
      <c r="I183" s="55" t="s">
        <v>769</v>
      </c>
      <c r="J183" s="56">
        <v>42636</v>
      </c>
      <c r="K183" s="56" t="s">
        <v>1268</v>
      </c>
      <c r="L183" s="89"/>
    </row>
    <row r="184" spans="1:12" x14ac:dyDescent="0.25">
      <c r="A184" s="53" t="s">
        <v>1211</v>
      </c>
      <c r="B184" s="52" t="s">
        <v>1233</v>
      </c>
      <c r="C184" s="71" t="s">
        <v>221</v>
      </c>
      <c r="D184" s="72" t="s">
        <v>221</v>
      </c>
      <c r="E184" s="58"/>
      <c r="F184" s="59">
        <v>30000</v>
      </c>
      <c r="G184" s="58"/>
      <c r="H184" s="53" t="s">
        <v>221</v>
      </c>
      <c r="I184" s="53" t="s">
        <v>769</v>
      </c>
      <c r="J184" s="54">
        <v>42639</v>
      </c>
      <c r="K184" s="54" t="s">
        <v>1269</v>
      </c>
      <c r="L184" s="53"/>
    </row>
    <row r="185" spans="1:12" x14ac:dyDescent="0.25">
      <c r="A185" s="89" t="s">
        <v>1212</v>
      </c>
      <c r="B185" s="52" t="s">
        <v>1234</v>
      </c>
      <c r="C185" s="69" t="s">
        <v>1249</v>
      </c>
      <c r="D185" s="70" t="s">
        <v>1249</v>
      </c>
      <c r="E185" s="76"/>
      <c r="F185" s="60">
        <v>3932.5</v>
      </c>
      <c r="G185" s="76"/>
      <c r="H185" s="89" t="s">
        <v>1249</v>
      </c>
      <c r="I185" s="89" t="s">
        <v>769</v>
      </c>
      <c r="J185" s="56">
        <v>42641</v>
      </c>
      <c r="K185" s="56" t="s">
        <v>1270</v>
      </c>
      <c r="L185" s="89"/>
    </row>
    <row r="186" spans="1:12" x14ac:dyDescent="0.25">
      <c r="A186" s="53" t="s">
        <v>1213</v>
      </c>
      <c r="B186" s="52" t="s">
        <v>1235</v>
      </c>
      <c r="C186" s="71" t="s">
        <v>1250</v>
      </c>
      <c r="D186" s="72" t="s">
        <v>1250</v>
      </c>
      <c r="E186" s="58"/>
      <c r="F186" s="59">
        <v>7641</v>
      </c>
      <c r="G186" s="58"/>
      <c r="H186" s="53" t="s">
        <v>1250</v>
      </c>
      <c r="I186" s="53" t="s">
        <v>769</v>
      </c>
      <c r="J186" s="54">
        <v>42641</v>
      </c>
      <c r="K186" s="54" t="s">
        <v>1271</v>
      </c>
      <c r="L186" s="53"/>
    </row>
    <row r="187" spans="1:12" x14ac:dyDescent="0.25">
      <c r="A187" s="89" t="s">
        <v>1214</v>
      </c>
      <c r="B187" s="52" t="s">
        <v>1236</v>
      </c>
      <c r="C187" s="69" t="s">
        <v>741</v>
      </c>
      <c r="D187" s="70" t="s">
        <v>741</v>
      </c>
      <c r="E187" s="76"/>
      <c r="F187" s="60">
        <v>70</v>
      </c>
      <c r="G187" s="76"/>
      <c r="H187" s="89" t="s">
        <v>741</v>
      </c>
      <c r="I187" s="89" t="s">
        <v>769</v>
      </c>
      <c r="J187" s="56">
        <v>42641</v>
      </c>
      <c r="K187" s="56" t="s">
        <v>1272</v>
      </c>
      <c r="L187" s="89"/>
    </row>
    <row r="188" spans="1:12" x14ac:dyDescent="0.25">
      <c r="A188" s="53" t="s">
        <v>1215</v>
      </c>
      <c r="B188" s="52" t="s">
        <v>1237</v>
      </c>
      <c r="C188" s="71" t="s">
        <v>1256</v>
      </c>
      <c r="D188" s="72" t="s">
        <v>1256</v>
      </c>
      <c r="E188" s="58"/>
      <c r="F188" s="59">
        <v>31000</v>
      </c>
      <c r="G188" s="58"/>
      <c r="H188" s="53" t="s">
        <v>1256</v>
      </c>
      <c r="I188" s="53" t="s">
        <v>769</v>
      </c>
      <c r="J188" s="54">
        <v>42642</v>
      </c>
      <c r="K188" s="54" t="s">
        <v>1273</v>
      </c>
      <c r="L188" s="53"/>
    </row>
    <row r="189" spans="1:12" x14ac:dyDescent="0.25">
      <c r="A189" s="89" t="s">
        <v>1216</v>
      </c>
      <c r="B189" s="52" t="s">
        <v>1238</v>
      </c>
      <c r="C189" s="90" t="s">
        <v>1255</v>
      </c>
      <c r="D189" s="90" t="s">
        <v>1255</v>
      </c>
      <c r="E189" s="76"/>
      <c r="F189" s="60">
        <v>6934.3</v>
      </c>
      <c r="G189" s="76"/>
      <c r="H189" s="55" t="s">
        <v>1251</v>
      </c>
      <c r="I189" s="55" t="s">
        <v>1254</v>
      </c>
      <c r="J189" s="56">
        <v>42643</v>
      </c>
      <c r="K189" s="56" t="s">
        <v>1274</v>
      </c>
      <c r="L189" s="89"/>
    </row>
    <row r="190" spans="1:12" x14ac:dyDescent="0.25">
      <c r="A190" s="53" t="s">
        <v>1217</v>
      </c>
      <c r="B190" s="52" t="s">
        <v>1239</v>
      </c>
      <c r="C190" s="71" t="s">
        <v>1252</v>
      </c>
      <c r="D190" s="72" t="s">
        <v>1252</v>
      </c>
      <c r="E190" s="58"/>
      <c r="F190" s="59">
        <v>100</v>
      </c>
      <c r="G190" s="58"/>
      <c r="H190" s="53" t="s">
        <v>1252</v>
      </c>
      <c r="I190" s="53" t="s">
        <v>769</v>
      </c>
      <c r="J190" s="54">
        <v>42648</v>
      </c>
      <c r="K190" s="54" t="s">
        <v>1275</v>
      </c>
      <c r="L190" s="53"/>
    </row>
    <row r="191" spans="1:12" x14ac:dyDescent="0.25">
      <c r="A191" s="89" t="s">
        <v>1218</v>
      </c>
      <c r="B191" s="52" t="s">
        <v>1240</v>
      </c>
      <c r="C191" s="69" t="s">
        <v>272</v>
      </c>
      <c r="D191" s="70" t="s">
        <v>272</v>
      </c>
      <c r="E191" s="76"/>
      <c r="F191" s="60">
        <v>2900</v>
      </c>
      <c r="G191" s="76"/>
      <c r="H191" s="89" t="s">
        <v>272</v>
      </c>
      <c r="I191" s="89" t="s">
        <v>769</v>
      </c>
      <c r="J191" s="56">
        <v>42646</v>
      </c>
      <c r="K191" s="56" t="s">
        <v>1276</v>
      </c>
      <c r="L191" s="89"/>
    </row>
    <row r="192" spans="1:12" x14ac:dyDescent="0.25">
      <c r="A192" s="53" t="s">
        <v>1219</v>
      </c>
      <c r="B192" s="52" t="s">
        <v>1241</v>
      </c>
      <c r="C192" s="71" t="s">
        <v>1253</v>
      </c>
      <c r="D192" s="72" t="s">
        <v>1253</v>
      </c>
      <c r="E192" s="58"/>
      <c r="F192" s="59">
        <v>500</v>
      </c>
      <c r="G192" s="58"/>
      <c r="H192" s="53" t="s">
        <v>1253</v>
      </c>
      <c r="I192" s="53" t="s">
        <v>769</v>
      </c>
      <c r="J192" s="54">
        <v>42649</v>
      </c>
      <c r="K192" s="54" t="s">
        <v>1277</v>
      </c>
      <c r="L192" s="53"/>
    </row>
    <row r="193" spans="1:12" x14ac:dyDescent="0.25">
      <c r="A193" s="89" t="s">
        <v>1279</v>
      </c>
      <c r="B193" s="52" t="s">
        <v>1303</v>
      </c>
      <c r="C193" s="69" t="s">
        <v>750</v>
      </c>
      <c r="D193" s="70" t="s">
        <v>750</v>
      </c>
      <c r="E193" s="76"/>
      <c r="F193" s="60">
        <v>3593.1</v>
      </c>
      <c r="G193" s="76"/>
      <c r="H193" s="89" t="s">
        <v>750</v>
      </c>
      <c r="I193" s="89" t="s">
        <v>769</v>
      </c>
      <c r="J193" s="56">
        <v>42649</v>
      </c>
      <c r="K193" s="56" t="s">
        <v>1320</v>
      </c>
      <c r="L193" s="89"/>
    </row>
    <row r="194" spans="1:12" x14ac:dyDescent="0.25">
      <c r="A194" s="53" t="s">
        <v>1280</v>
      </c>
      <c r="B194" s="52" t="s">
        <v>1304</v>
      </c>
      <c r="C194" s="71" t="s">
        <v>1296</v>
      </c>
      <c r="D194" s="72" t="s">
        <v>1296</v>
      </c>
      <c r="E194" s="58"/>
      <c r="F194" s="59">
        <v>500</v>
      </c>
      <c r="G194" s="58"/>
      <c r="H194" s="53" t="s">
        <v>1296</v>
      </c>
      <c r="I194" s="53" t="s">
        <v>769</v>
      </c>
      <c r="J194" s="54">
        <v>42649</v>
      </c>
      <c r="K194" s="54" t="s">
        <v>794</v>
      </c>
      <c r="L194" s="53"/>
    </row>
    <row r="195" spans="1:12" x14ac:dyDescent="0.25">
      <c r="A195" s="89" t="s">
        <v>1281</v>
      </c>
      <c r="B195" s="52" t="s">
        <v>1305</v>
      </c>
      <c r="C195" s="73" t="s">
        <v>597</v>
      </c>
      <c r="D195" s="73" t="s">
        <v>597</v>
      </c>
      <c r="E195" s="76"/>
      <c r="F195" s="60">
        <v>10000</v>
      </c>
      <c r="G195" s="76"/>
      <c r="H195" s="55" t="s">
        <v>597</v>
      </c>
      <c r="I195" s="55" t="s">
        <v>769</v>
      </c>
      <c r="J195" s="56">
        <v>42654</v>
      </c>
      <c r="K195" s="56" t="s">
        <v>1321</v>
      </c>
      <c r="L195" s="89"/>
    </row>
    <row r="196" spans="1:12" x14ac:dyDescent="0.25">
      <c r="A196" s="53" t="s">
        <v>1282</v>
      </c>
      <c r="B196" s="52" t="s">
        <v>1306</v>
      </c>
      <c r="C196" s="71" t="s">
        <v>501</v>
      </c>
      <c r="D196" s="72" t="s">
        <v>501</v>
      </c>
      <c r="E196" s="58"/>
      <c r="F196" s="59">
        <v>8000</v>
      </c>
      <c r="G196" s="58"/>
      <c r="H196" s="53" t="s">
        <v>501</v>
      </c>
      <c r="I196" s="53" t="s">
        <v>769</v>
      </c>
      <c r="J196" s="54">
        <v>42656</v>
      </c>
      <c r="K196" s="54" t="s">
        <v>1322</v>
      </c>
      <c r="L196" s="53"/>
    </row>
    <row r="197" spans="1:12" x14ac:dyDescent="0.25">
      <c r="A197" s="89" t="s">
        <v>1283</v>
      </c>
      <c r="B197" s="52" t="s">
        <v>1307</v>
      </c>
      <c r="C197" s="69" t="s">
        <v>518</v>
      </c>
      <c r="D197" s="70" t="s">
        <v>518</v>
      </c>
      <c r="E197" s="76"/>
      <c r="F197" s="60">
        <v>6000</v>
      </c>
      <c r="G197" s="76"/>
      <c r="H197" s="89" t="s">
        <v>518</v>
      </c>
      <c r="I197" s="89" t="s">
        <v>769</v>
      </c>
      <c r="J197" s="56">
        <v>42657</v>
      </c>
      <c r="K197" s="56" t="s">
        <v>1323</v>
      </c>
      <c r="L197" s="89"/>
    </row>
    <row r="198" spans="1:12" x14ac:dyDescent="0.25">
      <c r="A198" s="53" t="s">
        <v>1284</v>
      </c>
      <c r="B198" s="52" t="s">
        <v>1308</v>
      </c>
      <c r="C198" s="71" t="s">
        <v>1297</v>
      </c>
      <c r="D198" s="72" t="s">
        <v>1297</v>
      </c>
      <c r="E198" s="58"/>
      <c r="F198" s="59">
        <v>55</v>
      </c>
      <c r="G198" s="58"/>
      <c r="H198" s="53" t="s">
        <v>1297</v>
      </c>
      <c r="I198" s="53" t="s">
        <v>769</v>
      </c>
      <c r="J198" s="54">
        <v>42657</v>
      </c>
      <c r="K198" s="54" t="s">
        <v>1324</v>
      </c>
      <c r="L198" s="53"/>
    </row>
    <row r="199" spans="1:12" x14ac:dyDescent="0.25">
      <c r="A199" s="89" t="s">
        <v>1285</v>
      </c>
      <c r="B199" s="52" t="s">
        <v>1309</v>
      </c>
      <c r="C199" s="69" t="s">
        <v>1298</v>
      </c>
      <c r="D199" s="70" t="s">
        <v>1298</v>
      </c>
      <c r="E199" s="76"/>
      <c r="F199" s="60">
        <v>1300</v>
      </c>
      <c r="G199" s="76"/>
      <c r="H199" s="89" t="s">
        <v>1298</v>
      </c>
      <c r="I199" s="89" t="s">
        <v>769</v>
      </c>
      <c r="J199" s="56">
        <v>42657</v>
      </c>
      <c r="K199" s="56" t="s">
        <v>1325</v>
      </c>
      <c r="L199" s="89"/>
    </row>
    <row r="200" spans="1:12" x14ac:dyDescent="0.25">
      <c r="A200" s="53" t="s">
        <v>1286</v>
      </c>
      <c r="B200" s="52" t="s">
        <v>1310</v>
      </c>
      <c r="C200" s="71" t="s">
        <v>510</v>
      </c>
      <c r="D200" s="72" t="s">
        <v>510</v>
      </c>
      <c r="E200" s="58"/>
      <c r="F200" s="59">
        <v>150</v>
      </c>
      <c r="G200" s="58"/>
      <c r="H200" s="53" t="s">
        <v>510</v>
      </c>
      <c r="I200" s="53" t="s">
        <v>769</v>
      </c>
      <c r="J200" s="54">
        <v>42657</v>
      </c>
      <c r="K200" s="54" t="s">
        <v>1326</v>
      </c>
      <c r="L200" s="53"/>
    </row>
    <row r="201" spans="1:12" x14ac:dyDescent="0.25">
      <c r="A201" s="89" t="s">
        <v>1287</v>
      </c>
      <c r="B201" s="52" t="s">
        <v>1311</v>
      </c>
      <c r="C201" s="73" t="s">
        <v>741</v>
      </c>
      <c r="D201" s="73" t="s">
        <v>741</v>
      </c>
      <c r="E201" s="76"/>
      <c r="F201" s="60">
        <v>350</v>
      </c>
      <c r="G201" s="76"/>
      <c r="H201" s="55" t="s">
        <v>741</v>
      </c>
      <c r="I201" s="55" t="s">
        <v>769</v>
      </c>
      <c r="J201" s="56">
        <v>42661</v>
      </c>
      <c r="K201" s="56" t="s">
        <v>1327</v>
      </c>
      <c r="L201" s="89"/>
    </row>
    <row r="202" spans="1:12" x14ac:dyDescent="0.25">
      <c r="A202" s="53" t="s">
        <v>1288</v>
      </c>
      <c r="B202" s="52" t="s">
        <v>1312</v>
      </c>
      <c r="C202" s="71" t="s">
        <v>1299</v>
      </c>
      <c r="D202" s="72" t="s">
        <v>1299</v>
      </c>
      <c r="E202" s="58"/>
      <c r="F202" s="59">
        <v>2000</v>
      </c>
      <c r="G202" s="58"/>
      <c r="H202" s="53" t="s">
        <v>1299</v>
      </c>
      <c r="I202" s="53" t="s">
        <v>769</v>
      </c>
      <c r="J202" s="54">
        <v>42670</v>
      </c>
      <c r="K202" s="54" t="s">
        <v>1328</v>
      </c>
      <c r="L202" s="53"/>
    </row>
    <row r="203" spans="1:12" x14ac:dyDescent="0.25">
      <c r="A203" s="89" t="s">
        <v>1289</v>
      </c>
      <c r="B203" s="52" t="s">
        <v>1313</v>
      </c>
      <c r="C203" s="69" t="s">
        <v>500</v>
      </c>
      <c r="D203" s="70" t="s">
        <v>500</v>
      </c>
      <c r="E203" s="76"/>
      <c r="F203" s="60">
        <v>3664.5</v>
      </c>
      <c r="G203" s="76"/>
      <c r="H203" s="89" t="s">
        <v>500</v>
      </c>
      <c r="I203" s="89" t="s">
        <v>769</v>
      </c>
      <c r="J203" s="56">
        <v>42670</v>
      </c>
      <c r="K203" s="56" t="s">
        <v>1329</v>
      </c>
      <c r="L203" s="89"/>
    </row>
    <row r="204" spans="1:12" x14ac:dyDescent="0.25">
      <c r="A204" s="53" t="s">
        <v>1290</v>
      </c>
      <c r="B204" s="52" t="s">
        <v>1314</v>
      </c>
      <c r="C204" s="71" t="s">
        <v>322</v>
      </c>
      <c r="D204" s="72" t="s">
        <v>322</v>
      </c>
      <c r="E204" s="58"/>
      <c r="F204" s="59">
        <v>245</v>
      </c>
      <c r="G204" s="58"/>
      <c r="H204" s="53" t="s">
        <v>322</v>
      </c>
      <c r="I204" s="53" t="s">
        <v>769</v>
      </c>
      <c r="J204" s="54">
        <v>42670</v>
      </c>
      <c r="K204" s="54" t="s">
        <v>1330</v>
      </c>
      <c r="L204" s="53"/>
    </row>
    <row r="205" spans="1:12" x14ac:dyDescent="0.25">
      <c r="A205" s="89" t="s">
        <v>1291</v>
      </c>
      <c r="B205" s="52" t="s">
        <v>1315</v>
      </c>
      <c r="C205" s="69" t="s">
        <v>1300</v>
      </c>
      <c r="D205" s="70" t="s">
        <v>1300</v>
      </c>
      <c r="E205" s="76"/>
      <c r="F205" s="60">
        <v>200</v>
      </c>
      <c r="G205" s="76"/>
      <c r="H205" s="89" t="s">
        <v>1300</v>
      </c>
      <c r="I205" s="89" t="s">
        <v>769</v>
      </c>
      <c r="J205" s="56">
        <v>42671</v>
      </c>
      <c r="K205" s="56" t="s">
        <v>1331</v>
      </c>
      <c r="L205" s="89"/>
    </row>
    <row r="206" spans="1:12" x14ac:dyDescent="0.25">
      <c r="A206" s="53" t="s">
        <v>1292</v>
      </c>
      <c r="B206" s="52" t="s">
        <v>1316</v>
      </c>
      <c r="C206" s="71" t="s">
        <v>858</v>
      </c>
      <c r="D206" s="72" t="s">
        <v>858</v>
      </c>
      <c r="E206" s="58"/>
      <c r="F206" s="59">
        <v>7000</v>
      </c>
      <c r="G206" s="58"/>
      <c r="H206" s="53" t="s">
        <v>858</v>
      </c>
      <c r="I206" s="53" t="s">
        <v>769</v>
      </c>
      <c r="J206" s="54">
        <v>42671</v>
      </c>
      <c r="K206" s="54" t="s">
        <v>1332</v>
      </c>
      <c r="L206" s="53"/>
    </row>
    <row r="207" spans="1:12" x14ac:dyDescent="0.25">
      <c r="A207" s="89" t="s">
        <v>1293</v>
      </c>
      <c r="B207" s="52" t="s">
        <v>1317</v>
      </c>
      <c r="C207" s="73" t="s">
        <v>1301</v>
      </c>
      <c r="D207" s="73" t="s">
        <v>1301</v>
      </c>
      <c r="E207" s="76"/>
      <c r="F207" s="60">
        <v>4040</v>
      </c>
      <c r="G207" s="76"/>
      <c r="H207" s="55" t="s">
        <v>1301</v>
      </c>
      <c r="I207" s="55" t="s">
        <v>769</v>
      </c>
      <c r="J207" s="56">
        <v>42674</v>
      </c>
      <c r="K207" s="56" t="s">
        <v>1333</v>
      </c>
      <c r="L207" s="89"/>
    </row>
    <row r="208" spans="1:12" x14ac:dyDescent="0.25">
      <c r="A208" s="53" t="s">
        <v>1294</v>
      </c>
      <c r="B208" s="52" t="s">
        <v>1318</v>
      </c>
      <c r="C208" s="71" t="s">
        <v>169</v>
      </c>
      <c r="D208" s="72" t="s">
        <v>169</v>
      </c>
      <c r="E208" s="58"/>
      <c r="F208" s="59">
        <v>5000</v>
      </c>
      <c r="G208" s="58"/>
      <c r="H208" s="53" t="s">
        <v>169</v>
      </c>
      <c r="I208" s="53" t="s">
        <v>769</v>
      </c>
      <c r="J208" s="54">
        <v>42681</v>
      </c>
      <c r="K208" s="54" t="s">
        <v>545</v>
      </c>
      <c r="L208" s="53"/>
    </row>
    <row r="209" spans="1:12" x14ac:dyDescent="0.25">
      <c r="A209" s="89" t="s">
        <v>1295</v>
      </c>
      <c r="B209" s="52" t="s">
        <v>1319</v>
      </c>
      <c r="C209" s="69" t="s">
        <v>1302</v>
      </c>
      <c r="D209" s="70" t="s">
        <v>1302</v>
      </c>
      <c r="E209" s="76"/>
      <c r="F209" s="60">
        <v>38260</v>
      </c>
      <c r="G209" s="76"/>
      <c r="H209" s="89" t="s">
        <v>1302</v>
      </c>
      <c r="I209" s="89" t="s">
        <v>769</v>
      </c>
      <c r="J209" s="56">
        <v>42681</v>
      </c>
      <c r="K209" s="56" t="s">
        <v>1334</v>
      </c>
      <c r="L209" s="89"/>
    </row>
    <row r="210" spans="1:12" x14ac:dyDescent="0.25">
      <c r="A210" s="53" t="s">
        <v>1335</v>
      </c>
      <c r="B210" s="52" t="s">
        <v>1364</v>
      </c>
      <c r="C210" s="71" t="s">
        <v>1393</v>
      </c>
      <c r="D210" s="72" t="s">
        <v>1393</v>
      </c>
      <c r="E210" s="58"/>
      <c r="F210" s="59">
        <v>680</v>
      </c>
      <c r="G210" s="58"/>
      <c r="H210" s="53" t="s">
        <v>1393</v>
      </c>
      <c r="I210" s="53" t="s">
        <v>769</v>
      </c>
      <c r="J210" s="54">
        <v>42682</v>
      </c>
      <c r="K210" s="54" t="s">
        <v>1411</v>
      </c>
      <c r="L210" s="53"/>
    </row>
    <row r="211" spans="1:12" x14ac:dyDescent="0.25">
      <c r="A211" s="89" t="s">
        <v>1336</v>
      </c>
      <c r="B211" s="52" t="s">
        <v>1365</v>
      </c>
      <c r="C211" s="69" t="s">
        <v>1394</v>
      </c>
      <c r="D211" s="70" t="s">
        <v>1394</v>
      </c>
      <c r="E211" s="76"/>
      <c r="F211" s="60">
        <v>3000</v>
      </c>
      <c r="G211" s="76"/>
      <c r="H211" s="89" t="s">
        <v>1394</v>
      </c>
      <c r="I211" s="89" t="s">
        <v>769</v>
      </c>
      <c r="J211" s="56">
        <v>42682</v>
      </c>
      <c r="K211" s="56" t="s">
        <v>1412</v>
      </c>
      <c r="L211" s="89"/>
    </row>
    <row r="212" spans="1:12" x14ac:dyDescent="0.25">
      <c r="A212" s="53" t="s">
        <v>1337</v>
      </c>
      <c r="B212" s="52" t="s">
        <v>1366</v>
      </c>
      <c r="C212" s="71" t="s">
        <v>1395</v>
      </c>
      <c r="D212" s="72" t="s">
        <v>1395</v>
      </c>
      <c r="E212" s="58"/>
      <c r="F212" s="59">
        <v>25000</v>
      </c>
      <c r="G212" s="58"/>
      <c r="H212" s="53" t="s">
        <v>1395</v>
      </c>
      <c r="I212" s="53" t="s">
        <v>769</v>
      </c>
      <c r="J212" s="54">
        <v>42682</v>
      </c>
      <c r="K212" s="54" t="s">
        <v>1413</v>
      </c>
      <c r="L212" s="53"/>
    </row>
    <row r="213" spans="1:12" x14ac:dyDescent="0.25">
      <c r="A213" s="89" t="s">
        <v>1338</v>
      </c>
      <c r="B213" s="52" t="s">
        <v>1367</v>
      </c>
      <c r="C213" s="73" t="s">
        <v>1438</v>
      </c>
      <c r="D213" s="73" t="s">
        <v>1438</v>
      </c>
      <c r="E213" s="76"/>
      <c r="F213" s="60">
        <v>11292</v>
      </c>
      <c r="G213" s="76"/>
      <c r="H213" s="55" t="s">
        <v>1396</v>
      </c>
      <c r="I213" s="55" t="s">
        <v>522</v>
      </c>
      <c r="J213" s="56">
        <v>42683</v>
      </c>
      <c r="K213" s="56" t="s">
        <v>1414</v>
      </c>
      <c r="L213" s="89"/>
    </row>
    <row r="214" spans="1:12" x14ac:dyDescent="0.25">
      <c r="A214" s="53" t="s">
        <v>1339</v>
      </c>
      <c r="B214" s="52" t="s">
        <v>1368</v>
      </c>
      <c r="C214" s="71" t="s">
        <v>482</v>
      </c>
      <c r="D214" s="72" t="s">
        <v>482</v>
      </c>
      <c r="E214" s="58"/>
      <c r="F214" s="59">
        <v>20000</v>
      </c>
      <c r="G214" s="58"/>
      <c r="H214" s="53" t="s">
        <v>482</v>
      </c>
      <c r="I214" s="53" t="s">
        <v>769</v>
      </c>
      <c r="J214" s="54">
        <v>42683</v>
      </c>
      <c r="K214" s="54" t="s">
        <v>1415</v>
      </c>
      <c r="L214" s="53"/>
    </row>
    <row r="215" spans="1:12" x14ac:dyDescent="0.25">
      <c r="A215" s="89" t="s">
        <v>1340</v>
      </c>
      <c r="B215" s="52" t="s">
        <v>1369</v>
      </c>
      <c r="C215" s="69" t="s">
        <v>1397</v>
      </c>
      <c r="D215" s="70" t="s">
        <v>1397</v>
      </c>
      <c r="E215" s="76"/>
      <c r="F215" s="60">
        <v>39940</v>
      </c>
      <c r="G215" s="76"/>
      <c r="H215" s="89" t="s">
        <v>1397</v>
      </c>
      <c r="I215" s="89" t="s">
        <v>769</v>
      </c>
      <c r="J215" s="56">
        <v>42683</v>
      </c>
      <c r="K215" s="56" t="s">
        <v>1416</v>
      </c>
      <c r="L215" s="89"/>
    </row>
    <row r="216" spans="1:12" x14ac:dyDescent="0.25">
      <c r="A216" s="53" t="s">
        <v>1341</v>
      </c>
      <c r="B216" s="52" t="s">
        <v>1370</v>
      </c>
      <c r="C216" s="71" t="s">
        <v>1398</v>
      </c>
      <c r="D216" s="72" t="s">
        <v>1398</v>
      </c>
      <c r="E216" s="58"/>
      <c r="F216" s="59">
        <v>1630</v>
      </c>
      <c r="G216" s="58"/>
      <c r="H216" s="53" t="s">
        <v>1398</v>
      </c>
      <c r="I216" s="53" t="s">
        <v>769</v>
      </c>
      <c r="J216" s="54">
        <v>42684</v>
      </c>
      <c r="K216" s="54" t="s">
        <v>1417</v>
      </c>
      <c r="L216" s="53"/>
    </row>
    <row r="217" spans="1:12" x14ac:dyDescent="0.25">
      <c r="A217" s="89" t="s">
        <v>1342</v>
      </c>
      <c r="B217" s="52" t="s">
        <v>1371</v>
      </c>
      <c r="C217" s="69" t="s">
        <v>1443</v>
      </c>
      <c r="D217" s="70" t="s">
        <v>1440</v>
      </c>
      <c r="E217" s="76"/>
      <c r="F217" s="60">
        <v>430</v>
      </c>
      <c r="G217" s="76"/>
      <c r="H217" s="89" t="s">
        <v>1399</v>
      </c>
      <c r="I217" s="89" t="s">
        <v>522</v>
      </c>
      <c r="J217" s="56">
        <v>42685</v>
      </c>
      <c r="K217" s="56" t="s">
        <v>1439</v>
      </c>
      <c r="L217" s="89"/>
    </row>
    <row r="218" spans="1:12" x14ac:dyDescent="0.25">
      <c r="A218" s="53" t="s">
        <v>1343</v>
      </c>
      <c r="B218" s="52" t="s">
        <v>1372</v>
      </c>
      <c r="C218" s="71" t="s">
        <v>1400</v>
      </c>
      <c r="D218" s="72" t="s">
        <v>1400</v>
      </c>
      <c r="E218" s="58"/>
      <c r="F218" s="59">
        <v>300</v>
      </c>
      <c r="G218" s="58"/>
      <c r="H218" s="53" t="s">
        <v>1400</v>
      </c>
      <c r="I218" s="53" t="s">
        <v>769</v>
      </c>
      <c r="J218" s="54">
        <v>42685</v>
      </c>
      <c r="K218" s="54" t="s">
        <v>1410</v>
      </c>
      <c r="L218" s="53"/>
    </row>
    <row r="219" spans="1:12" x14ac:dyDescent="0.25">
      <c r="A219" s="89" t="s">
        <v>1344</v>
      </c>
      <c r="B219" s="52" t="s">
        <v>1373</v>
      </c>
      <c r="C219" s="73" t="s">
        <v>225</v>
      </c>
      <c r="D219" s="73" t="s">
        <v>225</v>
      </c>
      <c r="E219" s="76"/>
      <c r="F219" s="60">
        <v>120</v>
      </c>
      <c r="G219" s="76"/>
      <c r="H219" s="55" t="s">
        <v>225</v>
      </c>
      <c r="I219" s="55" t="s">
        <v>769</v>
      </c>
      <c r="J219" s="56">
        <v>42689</v>
      </c>
      <c r="K219" s="56" t="s">
        <v>1418</v>
      </c>
      <c r="L219" s="89"/>
    </row>
    <row r="220" spans="1:12" x14ac:dyDescent="0.25">
      <c r="A220" s="53" t="s">
        <v>1345</v>
      </c>
      <c r="B220" s="52" t="s">
        <v>1374</v>
      </c>
      <c r="C220" s="71" t="s">
        <v>747</v>
      </c>
      <c r="D220" s="72" t="s">
        <v>747</v>
      </c>
      <c r="E220" s="58"/>
      <c r="F220" s="59">
        <v>1800</v>
      </c>
      <c r="G220" s="58"/>
      <c r="H220" s="53" t="s">
        <v>747</v>
      </c>
      <c r="I220" s="53" t="s">
        <v>769</v>
      </c>
      <c r="J220" s="54">
        <v>42689</v>
      </c>
      <c r="K220" s="54" t="s">
        <v>1419</v>
      </c>
      <c r="L220" s="53"/>
    </row>
    <row r="221" spans="1:12" x14ac:dyDescent="0.25">
      <c r="A221" s="89" t="s">
        <v>1346</v>
      </c>
      <c r="B221" s="52" t="s">
        <v>1375</v>
      </c>
      <c r="C221" s="69" t="s">
        <v>205</v>
      </c>
      <c r="D221" s="70" t="s">
        <v>205</v>
      </c>
      <c r="E221" s="76"/>
      <c r="F221" s="60">
        <v>1117</v>
      </c>
      <c r="G221" s="76"/>
      <c r="H221" s="89" t="s">
        <v>205</v>
      </c>
      <c r="I221" s="89" t="s">
        <v>769</v>
      </c>
      <c r="J221" s="56">
        <v>42689</v>
      </c>
      <c r="K221" s="56" t="s">
        <v>1420</v>
      </c>
      <c r="L221" s="89"/>
    </row>
    <row r="222" spans="1:12" x14ac:dyDescent="0.25">
      <c r="A222" s="53" t="s">
        <v>1347</v>
      </c>
      <c r="B222" s="52" t="s">
        <v>1376</v>
      </c>
      <c r="C222" s="71" t="s">
        <v>1401</v>
      </c>
      <c r="D222" s="72" t="s">
        <v>1401</v>
      </c>
      <c r="E222" s="58"/>
      <c r="F222" s="59">
        <v>470</v>
      </c>
      <c r="G222" s="58"/>
      <c r="H222" s="53" t="s">
        <v>1401</v>
      </c>
      <c r="I222" s="53" t="s">
        <v>769</v>
      </c>
      <c r="J222" s="54">
        <v>42690</v>
      </c>
      <c r="K222" s="54" t="s">
        <v>1421</v>
      </c>
      <c r="L222" s="53"/>
    </row>
    <row r="223" spans="1:12" x14ac:dyDescent="0.25">
      <c r="A223" s="89" t="s">
        <v>1348</v>
      </c>
      <c r="B223" s="52" t="s">
        <v>1377</v>
      </c>
      <c r="C223" s="69" t="s">
        <v>1402</v>
      </c>
      <c r="D223" s="70" t="s">
        <v>1402</v>
      </c>
      <c r="E223" s="76"/>
      <c r="F223" s="60">
        <v>30000</v>
      </c>
      <c r="G223" s="76"/>
      <c r="H223" s="89" t="s">
        <v>1402</v>
      </c>
      <c r="I223" s="89" t="s">
        <v>769</v>
      </c>
      <c r="J223" s="56">
        <v>42691</v>
      </c>
      <c r="K223" s="56" t="s">
        <v>1422</v>
      </c>
      <c r="L223" s="89"/>
    </row>
    <row r="224" spans="1:12" x14ac:dyDescent="0.25">
      <c r="A224" s="53" t="s">
        <v>1349</v>
      </c>
      <c r="B224" s="52" t="s">
        <v>1378</v>
      </c>
      <c r="C224" s="71" t="s">
        <v>1403</v>
      </c>
      <c r="D224" s="72" t="s">
        <v>1403</v>
      </c>
      <c r="E224" s="58"/>
      <c r="F224" s="59">
        <v>148.36000000000001</v>
      </c>
      <c r="G224" s="58"/>
      <c r="H224" s="53" t="s">
        <v>1403</v>
      </c>
      <c r="I224" s="53" t="s">
        <v>769</v>
      </c>
      <c r="J224" s="54">
        <v>42691</v>
      </c>
      <c r="K224" s="54" t="s">
        <v>1423</v>
      </c>
      <c r="L224" s="53"/>
    </row>
    <row r="225" spans="1:12" x14ac:dyDescent="0.25">
      <c r="A225" s="89" t="s">
        <v>1350</v>
      </c>
      <c r="B225" s="52" t="s">
        <v>1379</v>
      </c>
      <c r="C225" s="73" t="s">
        <v>1403</v>
      </c>
      <c r="D225" s="73" t="s">
        <v>1403</v>
      </c>
      <c r="E225" s="76"/>
      <c r="F225" s="60">
        <v>3400</v>
      </c>
      <c r="G225" s="76"/>
      <c r="H225" s="55" t="s">
        <v>1403</v>
      </c>
      <c r="I225" s="55" t="s">
        <v>769</v>
      </c>
      <c r="J225" s="56">
        <v>42691</v>
      </c>
      <c r="K225" s="56" t="s">
        <v>1424</v>
      </c>
      <c r="L225" s="89"/>
    </row>
    <row r="226" spans="1:12" x14ac:dyDescent="0.25">
      <c r="A226" s="53" t="s">
        <v>1351</v>
      </c>
      <c r="B226" s="52" t="s">
        <v>1380</v>
      </c>
      <c r="C226" s="71" t="s">
        <v>223</v>
      </c>
      <c r="D226" s="72" t="s">
        <v>223</v>
      </c>
      <c r="E226" s="58"/>
      <c r="F226" s="59">
        <v>340</v>
      </c>
      <c r="G226" s="58"/>
      <c r="H226" s="53" t="s">
        <v>223</v>
      </c>
      <c r="I226" s="53" t="s">
        <v>769</v>
      </c>
      <c r="J226" s="54">
        <v>42691</v>
      </c>
      <c r="K226" s="54" t="s">
        <v>1425</v>
      </c>
      <c r="L226" s="53"/>
    </row>
    <row r="227" spans="1:12" x14ac:dyDescent="0.25">
      <c r="A227" s="89" t="s">
        <v>1352</v>
      </c>
      <c r="B227" s="52" t="s">
        <v>1381</v>
      </c>
      <c r="C227" s="69" t="s">
        <v>1441</v>
      </c>
      <c r="D227" s="70" t="s">
        <v>1442</v>
      </c>
      <c r="E227" s="76"/>
      <c r="F227" s="60">
        <v>65220</v>
      </c>
      <c r="G227" s="76"/>
      <c r="H227" s="89" t="s">
        <v>1404</v>
      </c>
      <c r="I227" s="89" t="s">
        <v>933</v>
      </c>
      <c r="J227" s="56">
        <v>42692</v>
      </c>
      <c r="K227" s="56" t="s">
        <v>1426</v>
      </c>
      <c r="L227" s="89"/>
    </row>
    <row r="228" spans="1:12" x14ac:dyDescent="0.25">
      <c r="A228" s="53" t="s">
        <v>1353</v>
      </c>
      <c r="B228" s="52" t="s">
        <v>1382</v>
      </c>
      <c r="C228" s="71" t="s">
        <v>274</v>
      </c>
      <c r="D228" s="72" t="s">
        <v>274</v>
      </c>
      <c r="E228" s="58"/>
      <c r="F228" s="59">
        <v>5200</v>
      </c>
      <c r="G228" s="58"/>
      <c r="H228" s="53" t="s">
        <v>274</v>
      </c>
      <c r="I228" s="53" t="s">
        <v>769</v>
      </c>
      <c r="J228" s="54">
        <v>42695</v>
      </c>
      <c r="K228" s="54" t="s">
        <v>1427</v>
      </c>
      <c r="L228" s="53"/>
    </row>
    <row r="229" spans="1:12" x14ac:dyDescent="0.25">
      <c r="A229" s="89" t="s">
        <v>1354</v>
      </c>
      <c r="B229" s="52" t="s">
        <v>1383</v>
      </c>
      <c r="C229" s="69" t="s">
        <v>1405</v>
      </c>
      <c r="D229" s="70" t="s">
        <v>1405</v>
      </c>
      <c r="E229" s="76"/>
      <c r="F229" s="60">
        <v>3055</v>
      </c>
      <c r="G229" s="76"/>
      <c r="H229" s="89" t="s">
        <v>1405</v>
      </c>
      <c r="I229" s="89" t="s">
        <v>769</v>
      </c>
      <c r="J229" s="56">
        <v>42696</v>
      </c>
      <c r="K229" s="56" t="s">
        <v>1428</v>
      </c>
      <c r="L229" s="89"/>
    </row>
    <row r="230" spans="1:12" x14ac:dyDescent="0.25">
      <c r="A230" s="53" t="s">
        <v>1355</v>
      </c>
      <c r="B230" s="52" t="s">
        <v>1384</v>
      </c>
      <c r="C230" s="71" t="s">
        <v>470</v>
      </c>
      <c r="D230" s="72" t="s">
        <v>470</v>
      </c>
      <c r="E230" s="58"/>
      <c r="F230" s="59">
        <v>2100</v>
      </c>
      <c r="G230" s="58"/>
      <c r="H230" s="53" t="s">
        <v>470</v>
      </c>
      <c r="I230" s="53" t="s">
        <v>769</v>
      </c>
      <c r="J230" s="54">
        <v>42697</v>
      </c>
      <c r="K230" s="54" t="s">
        <v>1429</v>
      </c>
      <c r="L230" s="53"/>
    </row>
    <row r="231" spans="1:12" x14ac:dyDescent="0.25">
      <c r="A231" s="89" t="s">
        <v>1356</v>
      </c>
      <c r="B231" s="52" t="s">
        <v>1385</v>
      </c>
      <c r="C231" s="73" t="s">
        <v>755</v>
      </c>
      <c r="D231" s="73" t="s">
        <v>755</v>
      </c>
      <c r="E231" s="76"/>
      <c r="F231" s="60">
        <v>12000</v>
      </c>
      <c r="G231" s="76"/>
      <c r="H231" s="55" t="s">
        <v>755</v>
      </c>
      <c r="I231" s="55" t="s">
        <v>769</v>
      </c>
      <c r="J231" s="56">
        <v>42698</v>
      </c>
      <c r="K231" s="56" t="s">
        <v>1430</v>
      </c>
      <c r="L231" s="89"/>
    </row>
    <row r="232" spans="1:12" x14ac:dyDescent="0.25">
      <c r="A232" s="53" t="s">
        <v>1357</v>
      </c>
      <c r="B232" s="52" t="s">
        <v>1386</v>
      </c>
      <c r="C232" s="71" t="s">
        <v>1246</v>
      </c>
      <c r="D232" s="72" t="s">
        <v>1246</v>
      </c>
      <c r="E232" s="58"/>
      <c r="F232" s="59">
        <v>1323</v>
      </c>
      <c r="G232" s="58"/>
      <c r="H232" s="53" t="s">
        <v>1246</v>
      </c>
      <c r="I232" s="53" t="s">
        <v>769</v>
      </c>
      <c r="J232" s="54">
        <v>42698</v>
      </c>
      <c r="K232" s="54" t="s">
        <v>1431</v>
      </c>
      <c r="L232" s="53"/>
    </row>
    <row r="233" spans="1:12" x14ac:dyDescent="0.25">
      <c r="A233" s="89" t="s">
        <v>1358</v>
      </c>
      <c r="B233" s="52" t="s">
        <v>1387</v>
      </c>
      <c r="C233" s="69" t="s">
        <v>1406</v>
      </c>
      <c r="D233" s="70" t="s">
        <v>1406</v>
      </c>
      <c r="E233" s="76"/>
      <c r="F233" s="60">
        <v>254.43</v>
      </c>
      <c r="G233" s="76"/>
      <c r="H233" s="89" t="s">
        <v>1406</v>
      </c>
      <c r="I233" s="89" t="s">
        <v>769</v>
      </c>
      <c r="J233" s="56">
        <v>42698</v>
      </c>
      <c r="K233" s="56" t="s">
        <v>1432</v>
      </c>
      <c r="L233" s="89"/>
    </row>
    <row r="234" spans="1:12" x14ac:dyDescent="0.25">
      <c r="A234" s="53" t="s">
        <v>1359</v>
      </c>
      <c r="B234" s="52" t="s">
        <v>1388</v>
      </c>
      <c r="C234" s="71" t="s">
        <v>1407</v>
      </c>
      <c r="D234" s="72" t="s">
        <v>1407</v>
      </c>
      <c r="E234" s="58"/>
      <c r="F234" s="59">
        <v>418</v>
      </c>
      <c r="G234" s="58"/>
      <c r="H234" s="53" t="s">
        <v>1407</v>
      </c>
      <c r="I234" s="53" t="s">
        <v>769</v>
      </c>
      <c r="J234" s="54">
        <v>42698</v>
      </c>
      <c r="K234" s="54" t="s">
        <v>1433</v>
      </c>
      <c r="L234" s="53"/>
    </row>
    <row r="235" spans="1:12" x14ac:dyDescent="0.25">
      <c r="A235" s="89" t="s">
        <v>1360</v>
      </c>
      <c r="B235" s="52" t="s">
        <v>1389</v>
      </c>
      <c r="C235" s="69" t="s">
        <v>1408</v>
      </c>
      <c r="D235" s="70" t="s">
        <v>1408</v>
      </c>
      <c r="E235" s="76"/>
      <c r="F235" s="60">
        <v>2500</v>
      </c>
      <c r="G235" s="76"/>
      <c r="H235" s="89" t="s">
        <v>1408</v>
      </c>
      <c r="I235" s="89" t="s">
        <v>769</v>
      </c>
      <c r="J235" s="56">
        <v>42702</v>
      </c>
      <c r="K235" s="56" t="s">
        <v>1434</v>
      </c>
      <c r="L235" s="89"/>
    </row>
    <row r="236" spans="1:12" x14ac:dyDescent="0.25">
      <c r="A236" s="53" t="s">
        <v>1361</v>
      </c>
      <c r="B236" s="52" t="s">
        <v>1390</v>
      </c>
      <c r="C236" s="71" t="s">
        <v>469</v>
      </c>
      <c r="D236" s="72" t="s">
        <v>469</v>
      </c>
      <c r="E236" s="58"/>
      <c r="F236" s="59">
        <v>800</v>
      </c>
      <c r="G236" s="58"/>
      <c r="H236" s="53" t="s">
        <v>469</v>
      </c>
      <c r="I236" s="53" t="s">
        <v>769</v>
      </c>
      <c r="J236" s="54">
        <v>42702</v>
      </c>
      <c r="K236" s="54" t="s">
        <v>1435</v>
      </c>
      <c r="L236" s="53"/>
    </row>
    <row r="237" spans="1:12" x14ac:dyDescent="0.25">
      <c r="A237" s="89" t="s">
        <v>1362</v>
      </c>
      <c r="B237" s="52" t="s">
        <v>1391</v>
      </c>
      <c r="C237" s="73" t="s">
        <v>1409</v>
      </c>
      <c r="D237" s="73" t="s">
        <v>1409</v>
      </c>
      <c r="E237" s="76"/>
      <c r="F237" s="60">
        <v>180</v>
      </c>
      <c r="G237" s="76"/>
      <c r="H237" s="55" t="s">
        <v>1409</v>
      </c>
      <c r="I237" s="55" t="s">
        <v>769</v>
      </c>
      <c r="J237" s="56">
        <v>42702</v>
      </c>
      <c r="K237" s="56" t="s">
        <v>1436</v>
      </c>
      <c r="L237" s="89"/>
    </row>
    <row r="238" spans="1:12" x14ac:dyDescent="0.25">
      <c r="A238" s="53" t="s">
        <v>1363</v>
      </c>
      <c r="B238" s="52" t="s">
        <v>1392</v>
      </c>
      <c r="C238" s="71" t="s">
        <v>754</v>
      </c>
      <c r="D238" s="72" t="s">
        <v>754</v>
      </c>
      <c r="E238" s="58"/>
      <c r="F238" s="59">
        <v>79.66</v>
      </c>
      <c r="G238" s="58"/>
      <c r="H238" s="53" t="s">
        <v>754</v>
      </c>
      <c r="I238" s="53" t="s">
        <v>769</v>
      </c>
      <c r="J238" s="54">
        <v>42703</v>
      </c>
      <c r="K238" s="54" t="s">
        <v>1437</v>
      </c>
      <c r="L238" s="53"/>
    </row>
    <row r="239" spans="1:12" x14ac:dyDescent="0.25">
      <c r="A239" s="89" t="s">
        <v>1444</v>
      </c>
      <c r="B239" s="52" t="s">
        <v>1477</v>
      </c>
      <c r="C239" s="69" t="s">
        <v>165</v>
      </c>
      <c r="D239" s="70" t="s">
        <v>165</v>
      </c>
      <c r="E239" s="76"/>
      <c r="F239" s="60">
        <v>471</v>
      </c>
      <c r="G239" s="76"/>
      <c r="H239" s="89" t="s">
        <v>165</v>
      </c>
      <c r="I239" s="89" t="s">
        <v>769</v>
      </c>
      <c r="J239" s="56">
        <v>42706</v>
      </c>
      <c r="K239" s="56" t="s">
        <v>1546</v>
      </c>
      <c r="L239" s="89"/>
    </row>
    <row r="240" spans="1:12" x14ac:dyDescent="0.25">
      <c r="A240" s="53" t="s">
        <v>1445</v>
      </c>
      <c r="B240" s="52" t="s">
        <v>1478</v>
      </c>
      <c r="C240" s="71" t="s">
        <v>1244</v>
      </c>
      <c r="D240" s="72" t="s">
        <v>1244</v>
      </c>
      <c r="E240" s="58"/>
      <c r="F240" s="59">
        <v>5000</v>
      </c>
      <c r="G240" s="58"/>
      <c r="H240" s="53" t="s">
        <v>1244</v>
      </c>
      <c r="I240" s="53" t="s">
        <v>769</v>
      </c>
      <c r="J240" s="54">
        <v>42706</v>
      </c>
      <c r="K240" s="54" t="s">
        <v>1547</v>
      </c>
      <c r="L240" s="53"/>
    </row>
    <row r="241" spans="1:12" x14ac:dyDescent="0.25">
      <c r="A241" s="89" t="s">
        <v>1446</v>
      </c>
      <c r="B241" s="52" t="s">
        <v>1479</v>
      </c>
      <c r="C241" s="69" t="s">
        <v>1250</v>
      </c>
      <c r="D241" s="70" t="s">
        <v>1250</v>
      </c>
      <c r="E241" s="76"/>
      <c r="F241" s="60">
        <v>15250</v>
      </c>
      <c r="G241" s="76"/>
      <c r="H241" s="89" t="s">
        <v>1250</v>
      </c>
      <c r="I241" s="89" t="s">
        <v>769</v>
      </c>
      <c r="J241" s="56">
        <v>42709</v>
      </c>
      <c r="K241" s="56" t="s">
        <v>1548</v>
      </c>
      <c r="L241" s="89"/>
    </row>
    <row r="242" spans="1:12" x14ac:dyDescent="0.25">
      <c r="A242" s="53" t="s">
        <v>1447</v>
      </c>
      <c r="B242" s="52" t="s">
        <v>1480</v>
      </c>
      <c r="C242" s="71" t="s">
        <v>1510</v>
      </c>
      <c r="D242" s="72" t="s">
        <v>1510</v>
      </c>
      <c r="E242" s="58"/>
      <c r="F242" s="59">
        <v>1496</v>
      </c>
      <c r="G242" s="58"/>
      <c r="H242" s="53" t="s">
        <v>1510</v>
      </c>
      <c r="I242" s="53" t="s">
        <v>769</v>
      </c>
      <c r="J242" s="54">
        <v>42710</v>
      </c>
      <c r="K242" s="54" t="s">
        <v>1549</v>
      </c>
      <c r="L242" s="53"/>
    </row>
    <row r="243" spans="1:12" x14ac:dyDescent="0.25">
      <c r="A243" s="89" t="s">
        <v>1448</v>
      </c>
      <c r="B243" s="52" t="s">
        <v>1481</v>
      </c>
      <c r="C243" s="73" t="s">
        <v>1253</v>
      </c>
      <c r="D243" s="73" t="s">
        <v>1253</v>
      </c>
      <c r="E243" s="76"/>
      <c r="F243" s="60">
        <v>654.1</v>
      </c>
      <c r="G243" s="76"/>
      <c r="H243" s="55" t="s">
        <v>1253</v>
      </c>
      <c r="I243" s="55" t="s">
        <v>769</v>
      </c>
      <c r="J243" s="56">
        <v>42711</v>
      </c>
      <c r="K243" s="56" t="s">
        <v>1550</v>
      </c>
      <c r="L243" s="89"/>
    </row>
    <row r="244" spans="1:12" x14ac:dyDescent="0.25">
      <c r="A244" s="53" t="s">
        <v>1449</v>
      </c>
      <c r="B244" s="52" t="s">
        <v>1482</v>
      </c>
      <c r="C244" s="71" t="s">
        <v>747</v>
      </c>
      <c r="D244" s="72" t="s">
        <v>747</v>
      </c>
      <c r="E244" s="58"/>
      <c r="F244" s="59">
        <v>80</v>
      </c>
      <c r="G244" s="58"/>
      <c r="H244" s="53" t="s">
        <v>747</v>
      </c>
      <c r="I244" s="53" t="s">
        <v>769</v>
      </c>
      <c r="J244" s="54">
        <v>42713</v>
      </c>
      <c r="K244" s="54" t="s">
        <v>1522</v>
      </c>
      <c r="L244" s="53"/>
    </row>
    <row r="245" spans="1:12" x14ac:dyDescent="0.25">
      <c r="A245" s="89" t="s">
        <v>1450</v>
      </c>
      <c r="B245" s="52" t="s">
        <v>1483</v>
      </c>
      <c r="C245" s="69" t="s">
        <v>745</v>
      </c>
      <c r="D245" s="70" t="s">
        <v>745</v>
      </c>
      <c r="E245" s="76"/>
      <c r="F245" s="60">
        <v>39999</v>
      </c>
      <c r="G245" s="76"/>
      <c r="H245" s="89" t="s">
        <v>745</v>
      </c>
      <c r="I245" s="89" t="s">
        <v>769</v>
      </c>
      <c r="J245" s="56">
        <v>42713</v>
      </c>
      <c r="K245" s="56" t="s">
        <v>1523</v>
      </c>
      <c r="L245" s="89"/>
    </row>
    <row r="246" spans="1:12" x14ac:dyDescent="0.25">
      <c r="A246" s="53" t="s">
        <v>1451</v>
      </c>
      <c r="B246" s="52" t="s">
        <v>1484</v>
      </c>
      <c r="C246" s="71" t="s">
        <v>745</v>
      </c>
      <c r="D246" s="72" t="s">
        <v>745</v>
      </c>
      <c r="E246" s="58"/>
      <c r="F246" s="59">
        <v>39999</v>
      </c>
      <c r="G246" s="58"/>
      <c r="H246" s="53" t="s">
        <v>745</v>
      </c>
      <c r="I246" s="53" t="s">
        <v>769</v>
      </c>
      <c r="J246" s="54">
        <v>42713</v>
      </c>
      <c r="K246" s="54" t="s">
        <v>1524</v>
      </c>
      <c r="L246" s="53"/>
    </row>
    <row r="247" spans="1:12" x14ac:dyDescent="0.25">
      <c r="A247" s="89" t="s">
        <v>1452</v>
      </c>
      <c r="B247" s="52" t="s">
        <v>1485</v>
      </c>
      <c r="C247" s="69" t="s">
        <v>1256</v>
      </c>
      <c r="D247" s="70" t="s">
        <v>1256</v>
      </c>
      <c r="E247" s="76"/>
      <c r="F247" s="60">
        <v>3700</v>
      </c>
      <c r="G247" s="76"/>
      <c r="H247" s="89" t="s">
        <v>1256</v>
      </c>
      <c r="I247" s="89" t="s">
        <v>769</v>
      </c>
      <c r="J247" s="56">
        <v>42718</v>
      </c>
      <c r="K247" s="56" t="s">
        <v>1525</v>
      </c>
      <c r="L247" s="89"/>
    </row>
    <row r="248" spans="1:12" x14ac:dyDescent="0.25">
      <c r="A248" s="53" t="s">
        <v>1453</v>
      </c>
      <c r="B248" s="52" t="s">
        <v>1486</v>
      </c>
      <c r="C248" s="71" t="s">
        <v>165</v>
      </c>
      <c r="D248" s="72" t="s">
        <v>165</v>
      </c>
      <c r="E248" s="58"/>
      <c r="F248" s="59">
        <v>4347</v>
      </c>
      <c r="G248" s="58"/>
      <c r="H248" s="53" t="s">
        <v>165</v>
      </c>
      <c r="I248" s="53" t="s">
        <v>769</v>
      </c>
      <c r="J248" s="54">
        <v>42718</v>
      </c>
      <c r="K248" s="54" t="s">
        <v>1526</v>
      </c>
      <c r="L248" s="53"/>
    </row>
    <row r="249" spans="1:12" x14ac:dyDescent="0.25">
      <c r="A249" s="89" t="s">
        <v>1454</v>
      </c>
      <c r="B249" s="52" t="s">
        <v>1487</v>
      </c>
      <c r="C249" s="73" t="s">
        <v>1511</v>
      </c>
      <c r="D249" s="73" t="s">
        <v>1511</v>
      </c>
      <c r="E249" s="76"/>
      <c r="F249" s="60">
        <v>4000</v>
      </c>
      <c r="G249" s="76"/>
      <c r="H249" s="55" t="s">
        <v>1511</v>
      </c>
      <c r="I249" s="55" t="s">
        <v>769</v>
      </c>
      <c r="J249" s="56">
        <v>42719</v>
      </c>
      <c r="K249" s="56" t="s">
        <v>1527</v>
      </c>
      <c r="L249" s="89"/>
    </row>
    <row r="250" spans="1:12" x14ac:dyDescent="0.25">
      <c r="A250" s="53" t="s">
        <v>1455</v>
      </c>
      <c r="B250" s="52" t="s">
        <v>1488</v>
      </c>
      <c r="C250" s="71" t="s">
        <v>1511</v>
      </c>
      <c r="D250" s="72" t="s">
        <v>1511</v>
      </c>
      <c r="E250" s="58"/>
      <c r="F250" s="59">
        <v>12500</v>
      </c>
      <c r="G250" s="58"/>
      <c r="H250" s="53" t="s">
        <v>1511</v>
      </c>
      <c r="I250" s="53" t="s">
        <v>769</v>
      </c>
      <c r="J250" s="54">
        <v>42719</v>
      </c>
      <c r="K250" s="54" t="s">
        <v>1528</v>
      </c>
      <c r="L250" s="53"/>
    </row>
    <row r="251" spans="1:12" x14ac:dyDescent="0.25">
      <c r="A251" s="89" t="s">
        <v>1456</v>
      </c>
      <c r="B251" s="52" t="s">
        <v>1489</v>
      </c>
      <c r="C251" s="69" t="s">
        <v>1512</v>
      </c>
      <c r="D251" s="70" t="s">
        <v>1512</v>
      </c>
      <c r="E251" s="76"/>
      <c r="F251" s="60">
        <v>250</v>
      </c>
      <c r="G251" s="76"/>
      <c r="H251" s="89" t="s">
        <v>1512</v>
      </c>
      <c r="I251" s="89" t="s">
        <v>769</v>
      </c>
      <c r="J251" s="56">
        <v>42720</v>
      </c>
      <c r="K251" s="56" t="s">
        <v>1529</v>
      </c>
      <c r="L251" s="89"/>
    </row>
    <row r="252" spans="1:12" x14ac:dyDescent="0.25">
      <c r="A252" s="53" t="s">
        <v>1457</v>
      </c>
      <c r="B252" s="52" t="s">
        <v>1490</v>
      </c>
      <c r="C252" s="71" t="s">
        <v>744</v>
      </c>
      <c r="D252" s="72" t="s">
        <v>744</v>
      </c>
      <c r="E252" s="58"/>
      <c r="F252" s="59">
        <v>2269</v>
      </c>
      <c r="G252" s="58"/>
      <c r="H252" s="53" t="s">
        <v>744</v>
      </c>
      <c r="I252" s="53" t="s">
        <v>522</v>
      </c>
      <c r="J252" s="54">
        <v>42723</v>
      </c>
      <c r="K252" s="54" t="s">
        <v>1702</v>
      </c>
      <c r="L252" s="53"/>
    </row>
    <row r="253" spans="1:12" x14ac:dyDescent="0.25">
      <c r="A253" s="89" t="s">
        <v>1458</v>
      </c>
      <c r="B253" s="52" t="s">
        <v>1491</v>
      </c>
      <c r="C253" s="69" t="s">
        <v>744</v>
      </c>
      <c r="D253" s="70" t="s">
        <v>744</v>
      </c>
      <c r="E253" s="76"/>
      <c r="F253" s="60">
        <v>5880</v>
      </c>
      <c r="G253" s="76"/>
      <c r="H253" s="89" t="s">
        <v>744</v>
      </c>
      <c r="I253" s="89" t="s">
        <v>769</v>
      </c>
      <c r="J253" s="56">
        <v>42723</v>
      </c>
      <c r="K253" s="56" t="s">
        <v>1702</v>
      </c>
      <c r="L253" s="89"/>
    </row>
    <row r="254" spans="1:12" x14ac:dyDescent="0.25">
      <c r="A254" s="53" t="s">
        <v>1459</v>
      </c>
      <c r="B254" s="52" t="s">
        <v>1492</v>
      </c>
      <c r="C254" s="71" t="s">
        <v>221</v>
      </c>
      <c r="D254" s="72" t="s">
        <v>221</v>
      </c>
      <c r="E254" s="58"/>
      <c r="F254" s="59">
        <v>820</v>
      </c>
      <c r="G254" s="58"/>
      <c r="H254" s="53" t="s">
        <v>221</v>
      </c>
      <c r="I254" s="53" t="s">
        <v>769</v>
      </c>
      <c r="J254" s="54">
        <v>42723</v>
      </c>
      <c r="K254" s="54" t="s">
        <v>1530</v>
      </c>
      <c r="L254" s="53"/>
    </row>
    <row r="255" spans="1:12" x14ac:dyDescent="0.25">
      <c r="A255" s="89" t="s">
        <v>1460</v>
      </c>
      <c r="B255" s="52" t="s">
        <v>1493</v>
      </c>
      <c r="C255" s="73" t="s">
        <v>274</v>
      </c>
      <c r="D255" s="73" t="s">
        <v>274</v>
      </c>
      <c r="E255" s="76"/>
      <c r="F255" s="60">
        <v>2920</v>
      </c>
      <c r="G255" s="76"/>
      <c r="H255" s="55" t="s">
        <v>274</v>
      </c>
      <c r="I255" s="55" t="s">
        <v>769</v>
      </c>
      <c r="J255" s="56">
        <v>42723</v>
      </c>
      <c r="K255" s="56" t="s">
        <v>1531</v>
      </c>
      <c r="L255" s="89"/>
    </row>
    <row r="256" spans="1:12" x14ac:dyDescent="0.25">
      <c r="A256" s="53" t="s">
        <v>1461</v>
      </c>
      <c r="B256" s="52" t="s">
        <v>1494</v>
      </c>
      <c r="C256" s="71" t="s">
        <v>272</v>
      </c>
      <c r="D256" s="72" t="s">
        <v>272</v>
      </c>
      <c r="E256" s="58"/>
      <c r="F256" s="59">
        <v>6001.2</v>
      </c>
      <c r="G256" s="58"/>
      <c r="H256" s="53" t="s">
        <v>272</v>
      </c>
      <c r="I256" s="53" t="s">
        <v>769</v>
      </c>
      <c r="J256" s="54">
        <v>42724</v>
      </c>
      <c r="K256" s="54" t="s">
        <v>1532</v>
      </c>
      <c r="L256" s="53"/>
    </row>
    <row r="257" spans="1:12" x14ac:dyDescent="0.25">
      <c r="A257" s="89" t="s">
        <v>1462</v>
      </c>
      <c r="B257" s="52" t="s">
        <v>1495</v>
      </c>
      <c r="C257" s="69" t="s">
        <v>1513</v>
      </c>
      <c r="D257" s="70" t="s">
        <v>1513</v>
      </c>
      <c r="E257" s="76"/>
      <c r="F257" s="60">
        <v>364.73</v>
      </c>
      <c r="G257" s="76"/>
      <c r="H257" s="89" t="s">
        <v>1513</v>
      </c>
      <c r="I257" s="89" t="s">
        <v>769</v>
      </c>
      <c r="J257" s="56">
        <v>42724</v>
      </c>
      <c r="K257" s="56" t="s">
        <v>1533</v>
      </c>
      <c r="L257" s="89"/>
    </row>
    <row r="258" spans="1:12" x14ac:dyDescent="0.25">
      <c r="A258" s="53" t="s">
        <v>1463</v>
      </c>
      <c r="B258" s="52" t="s">
        <v>1496</v>
      </c>
      <c r="C258" s="71" t="s">
        <v>848</v>
      </c>
      <c r="D258" s="72" t="s">
        <v>848</v>
      </c>
      <c r="E258" s="58"/>
      <c r="F258" s="59">
        <v>1815.165</v>
      </c>
      <c r="G258" s="58"/>
      <c r="H258" s="53" t="s">
        <v>848</v>
      </c>
      <c r="I258" s="53" t="s">
        <v>769</v>
      </c>
      <c r="J258" s="54">
        <v>42725</v>
      </c>
      <c r="K258" s="54" t="s">
        <v>1534</v>
      </c>
      <c r="L258" s="53"/>
    </row>
    <row r="259" spans="1:12" x14ac:dyDescent="0.25">
      <c r="A259" s="89" t="s">
        <v>1464</v>
      </c>
      <c r="B259" s="52" t="s">
        <v>1497</v>
      </c>
      <c r="C259" s="69" t="s">
        <v>177</v>
      </c>
      <c r="D259" s="70" t="s">
        <v>177</v>
      </c>
      <c r="E259" s="76"/>
      <c r="F259" s="60">
        <v>700</v>
      </c>
      <c r="G259" s="76"/>
      <c r="H259" s="89" t="s">
        <v>177</v>
      </c>
      <c r="I259" s="89" t="s">
        <v>769</v>
      </c>
      <c r="J259" s="56">
        <v>42726</v>
      </c>
      <c r="K259" s="56" t="s">
        <v>1535</v>
      </c>
      <c r="L259" s="89"/>
    </row>
    <row r="260" spans="1:12" x14ac:dyDescent="0.25">
      <c r="A260" s="53" t="s">
        <v>1465</v>
      </c>
      <c r="B260" s="52" t="s">
        <v>1498</v>
      </c>
      <c r="C260" s="71" t="s">
        <v>187</v>
      </c>
      <c r="D260" s="72" t="s">
        <v>187</v>
      </c>
      <c r="E260" s="58"/>
      <c r="F260" s="59">
        <v>20000</v>
      </c>
      <c r="G260" s="58"/>
      <c r="H260" s="53" t="s">
        <v>187</v>
      </c>
      <c r="I260" s="53" t="s">
        <v>1254</v>
      </c>
      <c r="J260" s="54">
        <v>42727</v>
      </c>
      <c r="K260" s="54" t="s">
        <v>1536</v>
      </c>
      <c r="L260" s="53"/>
    </row>
    <row r="261" spans="1:12" x14ac:dyDescent="0.25">
      <c r="A261" s="89" t="s">
        <v>1466</v>
      </c>
      <c r="B261" s="52" t="s">
        <v>1499</v>
      </c>
      <c r="C261" s="73" t="s">
        <v>1514</v>
      </c>
      <c r="D261" s="73" t="s">
        <v>1514</v>
      </c>
      <c r="E261" s="76"/>
      <c r="F261" s="60">
        <v>250</v>
      </c>
      <c r="G261" s="76"/>
      <c r="H261" s="55" t="s">
        <v>1514</v>
      </c>
      <c r="I261" s="55" t="s">
        <v>769</v>
      </c>
      <c r="J261" s="56">
        <v>42727</v>
      </c>
      <c r="K261" s="56" t="s">
        <v>1436</v>
      </c>
      <c r="L261" s="89"/>
    </row>
    <row r="262" spans="1:12" x14ac:dyDescent="0.25">
      <c r="A262" s="53" t="s">
        <v>1467</v>
      </c>
      <c r="B262" s="52" t="s">
        <v>1500</v>
      </c>
      <c r="C262" s="71" t="s">
        <v>1515</v>
      </c>
      <c r="D262" s="72" t="s">
        <v>1515</v>
      </c>
      <c r="E262" s="58"/>
      <c r="F262" s="59">
        <v>719</v>
      </c>
      <c r="G262" s="58"/>
      <c r="H262" s="53" t="s">
        <v>1515</v>
      </c>
      <c r="I262" s="53" t="s">
        <v>769</v>
      </c>
      <c r="J262" s="54">
        <v>42732</v>
      </c>
      <c r="K262" s="54" t="s">
        <v>1537</v>
      </c>
      <c r="L262" s="53"/>
    </row>
    <row r="263" spans="1:12" x14ac:dyDescent="0.25">
      <c r="A263" s="89" t="s">
        <v>1468</v>
      </c>
      <c r="B263" s="52" t="s">
        <v>1501</v>
      </c>
      <c r="C263" s="69" t="s">
        <v>1516</v>
      </c>
      <c r="D263" s="70" t="s">
        <v>1516</v>
      </c>
      <c r="E263" s="76"/>
      <c r="F263" s="60">
        <v>5000</v>
      </c>
      <c r="G263" s="76"/>
      <c r="H263" s="89" t="s">
        <v>1516</v>
      </c>
      <c r="I263" s="89" t="s">
        <v>769</v>
      </c>
      <c r="J263" s="56">
        <v>42732</v>
      </c>
      <c r="K263" s="56" t="s">
        <v>1703</v>
      </c>
      <c r="L263" s="89"/>
    </row>
    <row r="264" spans="1:12" x14ac:dyDescent="0.25">
      <c r="A264" s="53" t="s">
        <v>1469</v>
      </c>
      <c r="B264" s="52" t="s">
        <v>1502</v>
      </c>
      <c r="C264" s="71" t="s">
        <v>927</v>
      </c>
      <c r="D264" s="72" t="s">
        <v>927</v>
      </c>
      <c r="E264" s="58"/>
      <c r="F264" s="59">
        <v>8500</v>
      </c>
      <c r="G264" s="58"/>
      <c r="H264" s="53" t="s">
        <v>927</v>
      </c>
      <c r="I264" s="53" t="s">
        <v>769</v>
      </c>
      <c r="J264" s="54">
        <v>42733</v>
      </c>
      <c r="K264" s="54" t="s">
        <v>1538</v>
      </c>
      <c r="L264" s="53"/>
    </row>
    <row r="265" spans="1:12" x14ac:dyDescent="0.25">
      <c r="A265" s="89" t="s">
        <v>1470</v>
      </c>
      <c r="B265" s="52" t="s">
        <v>1503</v>
      </c>
      <c r="C265" s="69" t="s">
        <v>1517</v>
      </c>
      <c r="D265" s="70" t="s">
        <v>1517</v>
      </c>
      <c r="E265" s="76"/>
      <c r="F265" s="60">
        <v>13350</v>
      </c>
      <c r="G265" s="76"/>
      <c r="H265" s="89" t="s">
        <v>1517</v>
      </c>
      <c r="I265" s="89" t="s">
        <v>769</v>
      </c>
      <c r="J265" s="56">
        <v>42733</v>
      </c>
      <c r="K265" s="56" t="s">
        <v>1539</v>
      </c>
      <c r="L265" s="89"/>
    </row>
    <row r="266" spans="1:12" x14ac:dyDescent="0.25">
      <c r="A266" s="53" t="s">
        <v>1471</v>
      </c>
      <c r="B266" s="52" t="s">
        <v>1504</v>
      </c>
      <c r="C266" s="71" t="s">
        <v>502</v>
      </c>
      <c r="D266" s="72" t="s">
        <v>502</v>
      </c>
      <c r="E266" s="58"/>
      <c r="F266" s="59">
        <v>19966.09</v>
      </c>
      <c r="G266" s="58"/>
      <c r="H266" s="53" t="s">
        <v>502</v>
      </c>
      <c r="I266" s="53" t="s">
        <v>769</v>
      </c>
      <c r="J266" s="54">
        <v>42733</v>
      </c>
      <c r="K266" s="54" t="s">
        <v>1540</v>
      </c>
      <c r="L266" s="53"/>
    </row>
    <row r="267" spans="1:12" x14ac:dyDescent="0.25">
      <c r="A267" s="89" t="s">
        <v>1472</v>
      </c>
      <c r="B267" s="52" t="s">
        <v>1505</v>
      </c>
      <c r="C267" s="73" t="s">
        <v>1518</v>
      </c>
      <c r="D267" s="73" t="s">
        <v>1518</v>
      </c>
      <c r="E267" s="76"/>
      <c r="F267" s="60">
        <v>34000</v>
      </c>
      <c r="G267" s="76"/>
      <c r="H267" s="55" t="s">
        <v>1518</v>
      </c>
      <c r="I267" s="55" t="s">
        <v>769</v>
      </c>
      <c r="J267" s="56">
        <v>42733</v>
      </c>
      <c r="K267" s="56" t="s">
        <v>1541</v>
      </c>
      <c r="L267" s="89"/>
    </row>
    <row r="268" spans="1:12" x14ac:dyDescent="0.25">
      <c r="A268" s="53" t="s">
        <v>1473</v>
      </c>
      <c r="B268" s="52" t="s">
        <v>1506</v>
      </c>
      <c r="C268" s="71" t="s">
        <v>1519</v>
      </c>
      <c r="D268" s="72" t="s">
        <v>1519</v>
      </c>
      <c r="E268" s="58"/>
      <c r="F268" s="59">
        <v>240.36</v>
      </c>
      <c r="G268" s="58"/>
      <c r="H268" s="53" t="s">
        <v>1519</v>
      </c>
      <c r="I268" s="53" t="s">
        <v>769</v>
      </c>
      <c r="J268" s="54">
        <v>42734</v>
      </c>
      <c r="K268" s="54" t="s">
        <v>1542</v>
      </c>
      <c r="L268" s="53"/>
    </row>
    <row r="269" spans="1:12" x14ac:dyDescent="0.25">
      <c r="A269" s="89" t="s">
        <v>1474</v>
      </c>
      <c r="B269" s="52" t="s">
        <v>1507</v>
      </c>
      <c r="C269" s="69" t="s">
        <v>1520</v>
      </c>
      <c r="D269" s="70" t="s">
        <v>1520</v>
      </c>
      <c r="E269" s="76"/>
      <c r="F269" s="60">
        <v>1290</v>
      </c>
      <c r="G269" s="76"/>
      <c r="H269" s="89" t="s">
        <v>1520</v>
      </c>
      <c r="I269" s="89" t="s">
        <v>769</v>
      </c>
      <c r="J269" s="56">
        <v>42734</v>
      </c>
      <c r="K269" s="56" t="s">
        <v>1543</v>
      </c>
      <c r="L269" s="89"/>
    </row>
    <row r="270" spans="1:12" x14ac:dyDescent="0.25">
      <c r="A270" s="53" t="s">
        <v>1475</v>
      </c>
      <c r="B270" s="52" t="s">
        <v>1508</v>
      </c>
      <c r="C270" s="71" t="s">
        <v>274</v>
      </c>
      <c r="D270" s="72" t="s">
        <v>274</v>
      </c>
      <c r="E270" s="58"/>
      <c r="F270" s="59">
        <v>8965</v>
      </c>
      <c r="G270" s="58"/>
      <c r="H270" s="53" t="s">
        <v>274</v>
      </c>
      <c r="I270" s="53" t="s">
        <v>769</v>
      </c>
      <c r="J270" s="54">
        <v>42734</v>
      </c>
      <c r="K270" s="54" t="s">
        <v>1544</v>
      </c>
      <c r="L270" s="53"/>
    </row>
    <row r="271" spans="1:12" x14ac:dyDescent="0.25">
      <c r="A271" s="89" t="s">
        <v>1476</v>
      </c>
      <c r="B271" s="52" t="s">
        <v>1509</v>
      </c>
      <c r="C271" s="69" t="s">
        <v>1521</v>
      </c>
      <c r="D271" s="70" t="s">
        <v>1521</v>
      </c>
      <c r="E271" s="76"/>
      <c r="F271" s="60">
        <v>3135</v>
      </c>
      <c r="G271" s="76"/>
      <c r="H271" s="89" t="s">
        <v>1521</v>
      </c>
      <c r="I271" s="89" t="s">
        <v>769</v>
      </c>
      <c r="J271" s="56">
        <v>42734</v>
      </c>
      <c r="K271" s="56" t="s">
        <v>1545</v>
      </c>
      <c r="L271" s="89"/>
    </row>
    <row r="272" spans="1:12" ht="15.75" thickBot="1" x14ac:dyDescent="0.3">
      <c r="F272" s="74"/>
    </row>
    <row r="273" spans="5:7" ht="15.75" thickBot="1" x14ac:dyDescent="0.3">
      <c r="E273" s="112">
        <f>SUM(E2:E271)</f>
        <v>215936.31</v>
      </c>
      <c r="F273" s="111">
        <f>SUM(F2:F271)</f>
        <v>2449452.665000001</v>
      </c>
      <c r="G273" s="111">
        <f>SUM(G2:G271)</f>
        <v>0</v>
      </c>
    </row>
  </sheetData>
  <autoFilter ref="A1:L271" xr:uid="{00000000-0009-0000-0000-000003000000}">
    <sortState xmlns:xlrd2="http://schemas.microsoft.com/office/spreadsheetml/2017/richdata2" ref="A2:L271">
      <sortCondition ref="J2:J271"/>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78"/>
  <sheetViews>
    <sheetView zoomScaleNormal="100" workbookViewId="0">
      <pane ySplit="1" topLeftCell="A295" activePane="bottomLeft" state="frozen"/>
      <selection pane="bottomLeft" activeCell="A374" sqref="A374"/>
    </sheetView>
  </sheetViews>
  <sheetFormatPr defaultRowHeight="12.75" x14ac:dyDescent="0.2"/>
  <cols>
    <col min="1" max="1" width="16.28515625" style="116" bestFit="1" customWidth="1"/>
    <col min="2" max="2" width="11.42578125" style="116" bestFit="1" customWidth="1"/>
    <col min="3" max="3" width="38.5703125" style="116" bestFit="1" customWidth="1"/>
    <col min="4" max="4" width="31.42578125" style="116" customWidth="1"/>
    <col min="5" max="5" width="16.42578125" style="116" bestFit="1" customWidth="1"/>
    <col min="6" max="6" width="22.5703125" style="116" customWidth="1"/>
    <col min="7" max="7" width="13.140625" style="116" bestFit="1" customWidth="1"/>
    <col min="8" max="9" width="31.42578125" style="116" bestFit="1" customWidth="1"/>
    <col min="10" max="10" width="39.85546875" style="116" customWidth="1"/>
    <col min="11" max="11" width="10.42578125" style="116" bestFit="1" customWidth="1"/>
    <col min="12" max="12" width="161" style="116" bestFit="1" customWidth="1"/>
    <col min="13" max="16384" width="9.140625" style="116"/>
  </cols>
  <sheetData>
    <row r="1" spans="1:13" ht="38.25" x14ac:dyDescent="0.2">
      <c r="A1" s="115" t="s">
        <v>337</v>
      </c>
      <c r="B1" s="115" t="s">
        <v>403</v>
      </c>
      <c r="C1" s="115" t="s">
        <v>524</v>
      </c>
      <c r="D1" s="115" t="s">
        <v>1708</v>
      </c>
      <c r="E1" s="115" t="s">
        <v>593</v>
      </c>
      <c r="F1" s="115" t="s">
        <v>594</v>
      </c>
      <c r="G1" s="115" t="s">
        <v>595</v>
      </c>
      <c r="H1" s="115" t="s">
        <v>4</v>
      </c>
      <c r="I1" s="115" t="s">
        <v>5</v>
      </c>
      <c r="J1" s="115" t="s">
        <v>523</v>
      </c>
      <c r="K1" s="115" t="s">
        <v>525</v>
      </c>
      <c r="L1" s="115" t="s">
        <v>587</v>
      </c>
      <c r="M1" s="115" t="s">
        <v>598</v>
      </c>
    </row>
    <row r="2" spans="1:13" x14ac:dyDescent="0.2">
      <c r="A2" s="117" t="s">
        <v>1559</v>
      </c>
      <c r="B2" s="118" t="s">
        <v>1598</v>
      </c>
      <c r="C2" s="117" t="s">
        <v>1636</v>
      </c>
      <c r="D2" s="119" t="s">
        <v>1823</v>
      </c>
      <c r="E2" s="117"/>
      <c r="F2" s="120">
        <v>5000</v>
      </c>
      <c r="G2" s="117"/>
      <c r="H2" s="117" t="s">
        <v>1636</v>
      </c>
      <c r="I2" s="117" t="s">
        <v>1636</v>
      </c>
      <c r="J2" s="117" t="s">
        <v>769</v>
      </c>
      <c r="K2" s="121">
        <v>42740</v>
      </c>
      <c r="L2" s="117" t="s">
        <v>1656</v>
      </c>
      <c r="M2" s="117"/>
    </row>
    <row r="3" spans="1:13" x14ac:dyDescent="0.2">
      <c r="A3" s="122" t="s">
        <v>1560</v>
      </c>
      <c r="B3" s="118" t="s">
        <v>1599</v>
      </c>
      <c r="C3" s="123" t="s">
        <v>1637</v>
      </c>
      <c r="D3" s="124" t="s">
        <v>1709</v>
      </c>
      <c r="E3" s="125"/>
      <c r="F3" s="126">
        <v>20000</v>
      </c>
      <c r="G3" s="125"/>
      <c r="H3" s="123" t="s">
        <v>1637</v>
      </c>
      <c r="I3" s="123" t="s">
        <v>1637</v>
      </c>
      <c r="J3" s="122" t="s">
        <v>769</v>
      </c>
      <c r="K3" s="127">
        <v>42740</v>
      </c>
      <c r="L3" s="122" t="s">
        <v>1657</v>
      </c>
      <c r="M3" s="125"/>
    </row>
    <row r="4" spans="1:13" x14ac:dyDescent="0.2">
      <c r="A4" s="117" t="s">
        <v>1561</v>
      </c>
      <c r="B4" s="118" t="s">
        <v>1600</v>
      </c>
      <c r="C4" s="117" t="s">
        <v>1638</v>
      </c>
      <c r="D4" s="119" t="s">
        <v>1850</v>
      </c>
      <c r="E4" s="117"/>
      <c r="F4" s="120">
        <v>319.83999999999997</v>
      </c>
      <c r="G4" s="117"/>
      <c r="H4" s="117" t="s">
        <v>1638</v>
      </c>
      <c r="I4" s="117" t="s">
        <v>1638</v>
      </c>
      <c r="J4" s="117" t="s">
        <v>769</v>
      </c>
      <c r="K4" s="121">
        <v>42744</v>
      </c>
      <c r="L4" s="117" t="s">
        <v>1658</v>
      </c>
      <c r="M4" s="117"/>
    </row>
    <row r="5" spans="1:13" x14ac:dyDescent="0.2">
      <c r="A5" s="122" t="s">
        <v>1562</v>
      </c>
      <c r="B5" s="118" t="s">
        <v>1601</v>
      </c>
      <c r="C5" s="122" t="s">
        <v>466</v>
      </c>
      <c r="D5" s="128" t="s">
        <v>1849</v>
      </c>
      <c r="E5" s="125"/>
      <c r="F5" s="126">
        <v>1300</v>
      </c>
      <c r="G5" s="125"/>
      <c r="H5" s="122" t="s">
        <v>466</v>
      </c>
      <c r="I5" s="122" t="s">
        <v>466</v>
      </c>
      <c r="J5" s="122" t="s">
        <v>769</v>
      </c>
      <c r="K5" s="127">
        <v>42744</v>
      </c>
      <c r="L5" s="122" t="s">
        <v>1659</v>
      </c>
      <c r="M5" s="125"/>
    </row>
    <row r="6" spans="1:13" x14ac:dyDescent="0.2">
      <c r="A6" s="117" t="s">
        <v>1563</v>
      </c>
      <c r="B6" s="118" t="s">
        <v>1602</v>
      </c>
      <c r="C6" s="117" t="s">
        <v>1639</v>
      </c>
      <c r="D6" s="119" t="s">
        <v>1848</v>
      </c>
      <c r="E6" s="117"/>
      <c r="F6" s="120">
        <v>20000</v>
      </c>
      <c r="G6" s="117"/>
      <c r="H6" s="117" t="s">
        <v>1639</v>
      </c>
      <c r="I6" s="117" t="s">
        <v>1639</v>
      </c>
      <c r="J6" s="117" t="s">
        <v>769</v>
      </c>
      <c r="K6" s="121">
        <v>42744</v>
      </c>
      <c r="L6" s="117" t="s">
        <v>1660</v>
      </c>
      <c r="M6" s="117"/>
    </row>
    <row r="7" spans="1:13" x14ac:dyDescent="0.2">
      <c r="A7" s="122" t="s">
        <v>1564</v>
      </c>
      <c r="B7" s="118" t="s">
        <v>1603</v>
      </c>
      <c r="C7" s="122" t="s">
        <v>503</v>
      </c>
      <c r="D7" s="128" t="s">
        <v>1847</v>
      </c>
      <c r="E7" s="125"/>
      <c r="F7" s="126">
        <v>20000</v>
      </c>
      <c r="G7" s="125"/>
      <c r="H7" s="122" t="s">
        <v>503</v>
      </c>
      <c r="I7" s="122" t="s">
        <v>503</v>
      </c>
      <c r="J7" s="122" t="s">
        <v>769</v>
      </c>
      <c r="K7" s="127">
        <v>42744</v>
      </c>
      <c r="L7" s="122" t="s">
        <v>1661</v>
      </c>
      <c r="M7" s="125"/>
    </row>
    <row r="8" spans="1:13" x14ac:dyDescent="0.2">
      <c r="A8" s="117" t="s">
        <v>1565</v>
      </c>
      <c r="B8" s="118" t="s">
        <v>1604</v>
      </c>
      <c r="C8" s="117" t="s">
        <v>1640</v>
      </c>
      <c r="D8" s="119" t="s">
        <v>1846</v>
      </c>
      <c r="E8" s="117"/>
      <c r="F8" s="120">
        <v>20000</v>
      </c>
      <c r="G8" s="117"/>
      <c r="H8" s="117" t="s">
        <v>1640</v>
      </c>
      <c r="I8" s="117" t="s">
        <v>1640</v>
      </c>
      <c r="J8" s="117" t="s">
        <v>769</v>
      </c>
      <c r="K8" s="121">
        <v>42744</v>
      </c>
      <c r="L8" s="117" t="s">
        <v>1660</v>
      </c>
      <c r="M8" s="117"/>
    </row>
    <row r="9" spans="1:13" x14ac:dyDescent="0.2">
      <c r="A9" s="122" t="s">
        <v>1566</v>
      </c>
      <c r="B9" s="118" t="s">
        <v>1605</v>
      </c>
      <c r="C9" s="122" t="s">
        <v>501</v>
      </c>
      <c r="D9" s="128" t="s">
        <v>1845</v>
      </c>
      <c r="E9" s="125"/>
      <c r="F9" s="126">
        <v>15000</v>
      </c>
      <c r="G9" s="125"/>
      <c r="H9" s="122" t="s">
        <v>501</v>
      </c>
      <c r="I9" s="122" t="s">
        <v>501</v>
      </c>
      <c r="J9" s="122" t="s">
        <v>769</v>
      </c>
      <c r="K9" s="127">
        <v>42744</v>
      </c>
      <c r="L9" s="122" t="s">
        <v>1662</v>
      </c>
      <c r="M9" s="125"/>
    </row>
    <row r="10" spans="1:13" x14ac:dyDescent="0.2">
      <c r="A10" s="117" t="s">
        <v>1567</v>
      </c>
      <c r="B10" s="118" t="s">
        <v>1606</v>
      </c>
      <c r="C10" s="117" t="s">
        <v>1641</v>
      </c>
      <c r="D10" s="119" t="s">
        <v>1835</v>
      </c>
      <c r="E10" s="117"/>
      <c r="F10" s="120">
        <v>20000</v>
      </c>
      <c r="G10" s="117"/>
      <c r="H10" s="117" t="s">
        <v>1641</v>
      </c>
      <c r="I10" s="117" t="s">
        <v>1641</v>
      </c>
      <c r="J10" s="117" t="s">
        <v>769</v>
      </c>
      <c r="K10" s="121">
        <v>42744</v>
      </c>
      <c r="L10" s="117" t="s">
        <v>1663</v>
      </c>
      <c r="M10" s="117"/>
    </row>
    <row r="11" spans="1:13" x14ac:dyDescent="0.2">
      <c r="A11" s="122" t="s">
        <v>1568</v>
      </c>
      <c r="B11" s="118" t="s">
        <v>1607</v>
      </c>
      <c r="C11" s="122" t="s">
        <v>217</v>
      </c>
      <c r="D11" s="128" t="s">
        <v>1844</v>
      </c>
      <c r="E11" s="125"/>
      <c r="F11" s="126">
        <v>20000</v>
      </c>
      <c r="G11" s="125"/>
      <c r="H11" s="122" t="s">
        <v>217</v>
      </c>
      <c r="I11" s="122" t="s">
        <v>217</v>
      </c>
      <c r="J11" s="122" t="s">
        <v>769</v>
      </c>
      <c r="K11" s="127">
        <v>42744</v>
      </c>
      <c r="L11" s="122" t="s">
        <v>1664</v>
      </c>
      <c r="M11" s="125"/>
    </row>
    <row r="12" spans="1:13" x14ac:dyDescent="0.2">
      <c r="A12" s="117" t="s">
        <v>1569</v>
      </c>
      <c r="B12" s="118" t="s">
        <v>1608</v>
      </c>
      <c r="C12" s="117" t="s">
        <v>613</v>
      </c>
      <c r="D12" s="119" t="s">
        <v>1843</v>
      </c>
      <c r="E12" s="117"/>
      <c r="F12" s="120">
        <v>10000</v>
      </c>
      <c r="G12" s="117"/>
      <c r="H12" s="117" t="s">
        <v>613</v>
      </c>
      <c r="I12" s="117" t="s">
        <v>613</v>
      </c>
      <c r="J12" s="117" t="s">
        <v>769</v>
      </c>
      <c r="K12" s="121">
        <v>42744</v>
      </c>
      <c r="L12" s="117" t="s">
        <v>1665</v>
      </c>
      <c r="M12" s="117"/>
    </row>
    <row r="13" spans="1:13" x14ac:dyDescent="0.2">
      <c r="A13" s="122" t="s">
        <v>1570</v>
      </c>
      <c r="B13" s="118" t="s">
        <v>1609</v>
      </c>
      <c r="C13" s="122" t="s">
        <v>169</v>
      </c>
      <c r="D13" s="128" t="s">
        <v>1842</v>
      </c>
      <c r="E13" s="125"/>
      <c r="F13" s="126">
        <v>39000</v>
      </c>
      <c r="G13" s="125"/>
      <c r="H13" s="122" t="s">
        <v>169</v>
      </c>
      <c r="I13" s="122" t="s">
        <v>169</v>
      </c>
      <c r="J13" s="122" t="s">
        <v>769</v>
      </c>
      <c r="K13" s="127">
        <v>42744</v>
      </c>
      <c r="L13" s="122" t="s">
        <v>1666</v>
      </c>
      <c r="M13" s="125"/>
    </row>
    <row r="14" spans="1:13" x14ac:dyDescent="0.2">
      <c r="A14" s="117" t="s">
        <v>1571</v>
      </c>
      <c r="B14" s="118" t="s">
        <v>1610</v>
      </c>
      <c r="C14" s="117" t="s">
        <v>191</v>
      </c>
      <c r="D14" s="119" t="s">
        <v>1841</v>
      </c>
      <c r="E14" s="117"/>
      <c r="F14" s="120">
        <v>10000</v>
      </c>
      <c r="G14" s="117"/>
      <c r="H14" s="117" t="s">
        <v>191</v>
      </c>
      <c r="I14" s="117" t="s">
        <v>191</v>
      </c>
      <c r="J14" s="117" t="s">
        <v>769</v>
      </c>
      <c r="K14" s="121">
        <v>42744</v>
      </c>
      <c r="L14" s="117" t="s">
        <v>1667</v>
      </c>
      <c r="M14" s="117"/>
    </row>
    <row r="15" spans="1:13" x14ac:dyDescent="0.2">
      <c r="A15" s="122" t="s">
        <v>1572</v>
      </c>
      <c r="B15" s="118" t="s">
        <v>1611</v>
      </c>
      <c r="C15" s="122" t="s">
        <v>1642</v>
      </c>
      <c r="D15" s="128" t="s">
        <v>1840</v>
      </c>
      <c r="E15" s="125"/>
      <c r="F15" s="126">
        <v>10000</v>
      </c>
      <c r="G15" s="125"/>
      <c r="H15" s="122" t="s">
        <v>1642</v>
      </c>
      <c r="I15" s="122" t="s">
        <v>1642</v>
      </c>
      <c r="J15" s="122" t="s">
        <v>769</v>
      </c>
      <c r="K15" s="127">
        <v>42744</v>
      </c>
      <c r="L15" s="122" t="s">
        <v>1668</v>
      </c>
      <c r="M15" s="125"/>
    </row>
    <row r="16" spans="1:13" x14ac:dyDescent="0.2">
      <c r="A16" s="117" t="s">
        <v>1573</v>
      </c>
      <c r="B16" s="118" t="s">
        <v>1612</v>
      </c>
      <c r="C16" s="117" t="s">
        <v>1643</v>
      </c>
      <c r="D16" s="119" t="s">
        <v>1839</v>
      </c>
      <c r="E16" s="117"/>
      <c r="F16" s="120">
        <v>12000</v>
      </c>
      <c r="G16" s="117"/>
      <c r="H16" s="117" t="s">
        <v>1643</v>
      </c>
      <c r="I16" s="117" t="s">
        <v>1643</v>
      </c>
      <c r="J16" s="117" t="s">
        <v>769</v>
      </c>
      <c r="K16" s="121">
        <v>42744</v>
      </c>
      <c r="L16" s="117" t="s">
        <v>1669</v>
      </c>
      <c r="M16" s="117"/>
    </row>
    <row r="17" spans="1:13" x14ac:dyDescent="0.2">
      <c r="A17" s="122" t="s">
        <v>1574</v>
      </c>
      <c r="B17" s="118" t="s">
        <v>1613</v>
      </c>
      <c r="C17" s="122" t="s">
        <v>474</v>
      </c>
      <c r="D17" s="128" t="s">
        <v>1838</v>
      </c>
      <c r="E17" s="125"/>
      <c r="F17" s="126">
        <v>5000</v>
      </c>
      <c r="G17" s="125"/>
      <c r="H17" s="122" t="s">
        <v>1644</v>
      </c>
      <c r="I17" s="122" t="s">
        <v>1644</v>
      </c>
      <c r="J17" s="122" t="s">
        <v>769</v>
      </c>
      <c r="K17" s="127">
        <v>42744</v>
      </c>
      <c r="L17" s="122" t="s">
        <v>1670</v>
      </c>
      <c r="M17" s="125"/>
    </row>
    <row r="18" spans="1:13" ht="15" x14ac:dyDescent="0.25">
      <c r="A18" s="117" t="s">
        <v>1575</v>
      </c>
      <c r="B18" s="118" t="s">
        <v>1614</v>
      </c>
      <c r="C18" s="117" t="s">
        <v>1645</v>
      </c>
      <c r="D18" s="119" t="s">
        <v>1837</v>
      </c>
      <c r="E18" s="117"/>
      <c r="F18" s="120">
        <v>5000</v>
      </c>
      <c r="G18" s="117"/>
      <c r="H18" s="117" t="s">
        <v>1645</v>
      </c>
      <c r="I18" s="117" t="s">
        <v>1645</v>
      </c>
      <c r="J18" s="117" t="s">
        <v>769</v>
      </c>
      <c r="K18" s="121">
        <v>42744</v>
      </c>
      <c r="L18" s="117" t="s">
        <v>1671</v>
      </c>
      <c r="M18" s="129"/>
    </row>
    <row r="19" spans="1:13" x14ac:dyDescent="0.2">
      <c r="A19" s="122" t="s">
        <v>1576</v>
      </c>
      <c r="B19" s="118" t="s">
        <v>1615</v>
      </c>
      <c r="C19" s="122" t="s">
        <v>177</v>
      </c>
      <c r="D19" s="128" t="s">
        <v>1836</v>
      </c>
      <c r="E19" s="125"/>
      <c r="F19" s="126">
        <v>1770</v>
      </c>
      <c r="G19" s="125"/>
      <c r="H19" s="122" t="s">
        <v>177</v>
      </c>
      <c r="I19" s="122" t="s">
        <v>177</v>
      </c>
      <c r="J19" s="122" t="s">
        <v>769</v>
      </c>
      <c r="K19" s="127">
        <v>42746</v>
      </c>
      <c r="L19" s="122" t="s">
        <v>1672</v>
      </c>
      <c r="M19" s="125"/>
    </row>
    <row r="20" spans="1:13" x14ac:dyDescent="0.2">
      <c r="A20" s="117" t="s">
        <v>1577</v>
      </c>
      <c r="B20" s="118" t="s">
        <v>1616</v>
      </c>
      <c r="C20" s="117" t="s">
        <v>590</v>
      </c>
      <c r="D20" s="119" t="s">
        <v>1835</v>
      </c>
      <c r="E20" s="117"/>
      <c r="F20" s="120">
        <v>1400</v>
      </c>
      <c r="G20" s="117"/>
      <c r="H20" s="117" t="s">
        <v>590</v>
      </c>
      <c r="I20" s="117" t="s">
        <v>590</v>
      </c>
      <c r="J20" s="117" t="s">
        <v>769</v>
      </c>
      <c r="K20" s="121">
        <v>42747</v>
      </c>
      <c r="L20" s="117" t="s">
        <v>1673</v>
      </c>
      <c r="M20" s="117"/>
    </row>
    <row r="21" spans="1:13" x14ac:dyDescent="0.2">
      <c r="A21" s="122" t="s">
        <v>1578</v>
      </c>
      <c r="B21" s="118" t="s">
        <v>1617</v>
      </c>
      <c r="C21" s="122" t="s">
        <v>1646</v>
      </c>
      <c r="D21" s="128" t="s">
        <v>1834</v>
      </c>
      <c r="E21" s="125"/>
      <c r="F21" s="126">
        <v>20000</v>
      </c>
      <c r="G21" s="125"/>
      <c r="H21" s="122" t="s">
        <v>1646</v>
      </c>
      <c r="I21" s="122" t="s">
        <v>1646</v>
      </c>
      <c r="J21" s="122" t="s">
        <v>769</v>
      </c>
      <c r="K21" s="127">
        <v>42747</v>
      </c>
      <c r="L21" s="122" t="s">
        <v>1674</v>
      </c>
      <c r="M21" s="125"/>
    </row>
    <row r="22" spans="1:13" x14ac:dyDescent="0.2">
      <c r="A22" s="117" t="s">
        <v>1579</v>
      </c>
      <c r="B22" s="118" t="s">
        <v>1618</v>
      </c>
      <c r="C22" s="117" t="s">
        <v>1647</v>
      </c>
      <c r="D22" s="119" t="s">
        <v>1833</v>
      </c>
      <c r="E22" s="117"/>
      <c r="F22" s="120">
        <v>10000</v>
      </c>
      <c r="G22" s="117"/>
      <c r="H22" s="117" t="s">
        <v>1647</v>
      </c>
      <c r="I22" s="117" t="s">
        <v>1647</v>
      </c>
      <c r="J22" s="117" t="s">
        <v>769</v>
      </c>
      <c r="K22" s="121">
        <v>42747</v>
      </c>
      <c r="L22" s="117" t="s">
        <v>1675</v>
      </c>
      <c r="M22" s="117"/>
    </row>
    <row r="23" spans="1:13" x14ac:dyDescent="0.2">
      <c r="A23" s="122" t="s">
        <v>1580</v>
      </c>
      <c r="B23" s="118" t="s">
        <v>1619</v>
      </c>
      <c r="C23" s="122" t="s">
        <v>184</v>
      </c>
      <c r="D23" s="128" t="s">
        <v>1832</v>
      </c>
      <c r="E23" s="125"/>
      <c r="F23" s="126">
        <v>5000</v>
      </c>
      <c r="G23" s="125"/>
      <c r="H23" s="122" t="s">
        <v>184</v>
      </c>
      <c r="I23" s="122" t="s">
        <v>184</v>
      </c>
      <c r="J23" s="122" t="s">
        <v>769</v>
      </c>
      <c r="K23" s="127">
        <v>42747</v>
      </c>
      <c r="L23" s="122" t="s">
        <v>1676</v>
      </c>
      <c r="M23" s="125"/>
    </row>
    <row r="24" spans="1:13" x14ac:dyDescent="0.2">
      <c r="A24" s="117" t="s">
        <v>1581</v>
      </c>
      <c r="B24" s="118" t="s">
        <v>1620</v>
      </c>
      <c r="C24" s="117" t="s">
        <v>764</v>
      </c>
      <c r="D24" s="119" t="s">
        <v>1831</v>
      </c>
      <c r="E24" s="117"/>
      <c r="F24" s="120">
        <v>10000</v>
      </c>
      <c r="G24" s="117"/>
      <c r="H24" s="117" t="s">
        <v>764</v>
      </c>
      <c r="I24" s="117" t="s">
        <v>764</v>
      </c>
      <c r="J24" s="117" t="s">
        <v>769</v>
      </c>
      <c r="K24" s="121">
        <v>42747</v>
      </c>
      <c r="L24" s="117" t="s">
        <v>1677</v>
      </c>
      <c r="M24" s="117"/>
    </row>
    <row r="25" spans="1:13" x14ac:dyDescent="0.2">
      <c r="A25" s="122" t="s">
        <v>1582</v>
      </c>
      <c r="B25" s="118" t="s">
        <v>1621</v>
      </c>
      <c r="C25" s="122" t="s">
        <v>1648</v>
      </c>
      <c r="D25" s="128" t="s">
        <v>1830</v>
      </c>
      <c r="E25" s="125"/>
      <c r="F25" s="126">
        <v>450</v>
      </c>
      <c r="G25" s="125"/>
      <c r="H25" s="122" t="s">
        <v>1648</v>
      </c>
      <c r="I25" s="122" t="s">
        <v>1648</v>
      </c>
      <c r="J25" s="122" t="s">
        <v>769</v>
      </c>
      <c r="K25" s="127">
        <v>42747</v>
      </c>
      <c r="L25" s="122" t="s">
        <v>1678</v>
      </c>
      <c r="M25" s="125"/>
    </row>
    <row r="26" spans="1:13" x14ac:dyDescent="0.2">
      <c r="A26" s="117" t="s">
        <v>1583</v>
      </c>
      <c r="B26" s="118">
        <v>6947294060</v>
      </c>
      <c r="C26" s="117" t="s">
        <v>189</v>
      </c>
      <c r="D26" s="119" t="s">
        <v>1829</v>
      </c>
      <c r="E26" s="117"/>
      <c r="F26" s="120">
        <v>50000</v>
      </c>
      <c r="G26" s="117"/>
      <c r="H26" s="117" t="s">
        <v>189</v>
      </c>
      <c r="I26" s="117" t="s">
        <v>189</v>
      </c>
      <c r="J26" s="130" t="s">
        <v>614</v>
      </c>
      <c r="K26" s="121">
        <v>42751</v>
      </c>
      <c r="L26" s="117" t="s">
        <v>1704</v>
      </c>
      <c r="M26" s="117"/>
    </row>
    <row r="27" spans="1:13" x14ac:dyDescent="0.2">
      <c r="A27" s="122" t="s">
        <v>1584</v>
      </c>
      <c r="B27" s="118" t="s">
        <v>1622</v>
      </c>
      <c r="C27" s="122" t="s">
        <v>611</v>
      </c>
      <c r="D27" s="128" t="s">
        <v>1828</v>
      </c>
      <c r="E27" s="125"/>
      <c r="F27" s="126">
        <v>60000</v>
      </c>
      <c r="G27" s="125"/>
      <c r="H27" s="122" t="s">
        <v>611</v>
      </c>
      <c r="I27" s="122" t="s">
        <v>611</v>
      </c>
      <c r="J27" s="131" t="s">
        <v>614</v>
      </c>
      <c r="K27" s="127">
        <v>42751</v>
      </c>
      <c r="L27" s="122" t="s">
        <v>1705</v>
      </c>
      <c r="M27" s="125"/>
    </row>
    <row r="28" spans="1:13" x14ac:dyDescent="0.2">
      <c r="A28" s="117" t="s">
        <v>1585</v>
      </c>
      <c r="B28" s="118" t="s">
        <v>1623</v>
      </c>
      <c r="C28" s="117" t="s">
        <v>609</v>
      </c>
      <c r="D28" s="119" t="s">
        <v>1827</v>
      </c>
      <c r="E28" s="117"/>
      <c r="F28" s="120">
        <v>120000</v>
      </c>
      <c r="G28" s="117"/>
      <c r="H28" s="117" t="s">
        <v>609</v>
      </c>
      <c r="I28" s="117" t="s">
        <v>609</v>
      </c>
      <c r="J28" s="130" t="s">
        <v>614</v>
      </c>
      <c r="K28" s="121">
        <v>42752</v>
      </c>
      <c r="L28" s="117" t="s">
        <v>1679</v>
      </c>
      <c r="M28" s="117"/>
    </row>
    <row r="29" spans="1:13" x14ac:dyDescent="0.2">
      <c r="A29" s="122" t="s">
        <v>1586</v>
      </c>
      <c r="B29" s="118" t="s">
        <v>1624</v>
      </c>
      <c r="C29" s="122" t="s">
        <v>1649</v>
      </c>
      <c r="D29" s="128" t="s">
        <v>1826</v>
      </c>
      <c r="E29" s="125"/>
      <c r="F29" s="126">
        <v>5249.5</v>
      </c>
      <c r="G29" s="125"/>
      <c r="H29" s="122" t="s">
        <v>1649</v>
      </c>
      <c r="I29" s="122" t="s">
        <v>1649</v>
      </c>
      <c r="J29" s="122" t="s">
        <v>769</v>
      </c>
      <c r="K29" s="127">
        <v>42753</v>
      </c>
      <c r="L29" s="122" t="s">
        <v>1680</v>
      </c>
      <c r="M29" s="125"/>
    </row>
    <row r="30" spans="1:13" x14ac:dyDescent="0.2">
      <c r="A30" s="117" t="s">
        <v>1587</v>
      </c>
      <c r="B30" s="118" t="s">
        <v>1625</v>
      </c>
      <c r="C30" s="117" t="s">
        <v>1650</v>
      </c>
      <c r="D30" s="119" t="s">
        <v>1825</v>
      </c>
      <c r="E30" s="117"/>
      <c r="F30" s="120">
        <v>3000</v>
      </c>
      <c r="G30" s="117"/>
      <c r="H30" s="117" t="s">
        <v>1650</v>
      </c>
      <c r="I30" s="117" t="s">
        <v>1650</v>
      </c>
      <c r="J30" s="117" t="s">
        <v>769</v>
      </c>
      <c r="K30" s="121">
        <v>42753</v>
      </c>
      <c r="L30" s="117" t="s">
        <v>1706</v>
      </c>
      <c r="M30" s="117"/>
    </row>
    <row r="31" spans="1:13" x14ac:dyDescent="0.2">
      <c r="A31" s="122" t="s">
        <v>1588</v>
      </c>
      <c r="B31" s="118" t="s">
        <v>1626</v>
      </c>
      <c r="C31" s="122" t="s">
        <v>1651</v>
      </c>
      <c r="D31" s="128" t="s">
        <v>1824</v>
      </c>
      <c r="E31" s="125"/>
      <c r="F31" s="126">
        <v>3500</v>
      </c>
      <c r="G31" s="125"/>
      <c r="H31" s="122" t="s">
        <v>1651</v>
      </c>
      <c r="I31" s="122" t="s">
        <v>1651</v>
      </c>
      <c r="J31" s="122" t="s">
        <v>769</v>
      </c>
      <c r="K31" s="127">
        <v>42754</v>
      </c>
      <c r="L31" s="122" t="s">
        <v>1681</v>
      </c>
      <c r="M31" s="125"/>
    </row>
    <row r="32" spans="1:13" x14ac:dyDescent="0.2">
      <c r="A32" s="117" t="s">
        <v>1589</v>
      </c>
      <c r="B32" s="118" t="s">
        <v>1627</v>
      </c>
      <c r="C32" s="117" t="s">
        <v>1652</v>
      </c>
      <c r="D32" s="132">
        <v>11069170154</v>
      </c>
      <c r="E32" s="117"/>
      <c r="F32" s="120">
        <v>837</v>
      </c>
      <c r="G32" s="117"/>
      <c r="H32" s="117" t="s">
        <v>1652</v>
      </c>
      <c r="I32" s="117" t="s">
        <v>1652</v>
      </c>
      <c r="J32" s="117" t="s">
        <v>769</v>
      </c>
      <c r="K32" s="121">
        <v>42754</v>
      </c>
      <c r="L32" s="117" t="s">
        <v>1690</v>
      </c>
      <c r="M32" s="117"/>
    </row>
    <row r="33" spans="1:13" x14ac:dyDescent="0.2">
      <c r="A33" s="122" t="s">
        <v>1590</v>
      </c>
      <c r="B33" s="118" t="s">
        <v>1628</v>
      </c>
      <c r="C33" s="122" t="s">
        <v>1636</v>
      </c>
      <c r="D33" s="128" t="s">
        <v>1823</v>
      </c>
      <c r="E33" s="125"/>
      <c r="F33" s="126">
        <v>4675</v>
      </c>
      <c r="G33" s="125"/>
      <c r="H33" s="122" t="s">
        <v>1636</v>
      </c>
      <c r="I33" s="122" t="s">
        <v>1636</v>
      </c>
      <c r="J33" s="122" t="s">
        <v>769</v>
      </c>
      <c r="K33" s="127">
        <v>42754</v>
      </c>
      <c r="L33" s="122" t="s">
        <v>1682</v>
      </c>
      <c r="M33" s="125"/>
    </row>
    <row r="34" spans="1:13" x14ac:dyDescent="0.2">
      <c r="A34" s="117" t="s">
        <v>1591</v>
      </c>
      <c r="B34" s="118" t="s">
        <v>1629</v>
      </c>
      <c r="C34" s="117" t="s">
        <v>749</v>
      </c>
      <c r="D34" s="119" t="s">
        <v>1822</v>
      </c>
      <c r="E34" s="117"/>
      <c r="F34" s="120">
        <v>3180.4</v>
      </c>
      <c r="G34" s="133"/>
      <c r="H34" s="117" t="s">
        <v>749</v>
      </c>
      <c r="I34" s="117" t="s">
        <v>749</v>
      </c>
      <c r="J34" s="117" t="s">
        <v>769</v>
      </c>
      <c r="K34" s="121">
        <v>42754</v>
      </c>
      <c r="L34" s="117" t="s">
        <v>1683</v>
      </c>
      <c r="M34" s="117"/>
    </row>
    <row r="35" spans="1:13" x14ac:dyDescent="0.2">
      <c r="A35" s="122" t="s">
        <v>1592</v>
      </c>
      <c r="B35" s="118" t="s">
        <v>1630</v>
      </c>
      <c r="C35" s="122" t="s">
        <v>1653</v>
      </c>
      <c r="D35" s="128" t="s">
        <v>1821</v>
      </c>
      <c r="E35" s="125"/>
      <c r="F35" s="126">
        <v>2000</v>
      </c>
      <c r="G35" s="125"/>
      <c r="H35" s="122" t="s">
        <v>1653</v>
      </c>
      <c r="I35" s="122" t="s">
        <v>1653</v>
      </c>
      <c r="J35" s="122" t="s">
        <v>769</v>
      </c>
      <c r="K35" s="127">
        <v>42758</v>
      </c>
      <c r="L35" s="122" t="s">
        <v>1684</v>
      </c>
      <c r="M35" s="125"/>
    </row>
    <row r="36" spans="1:13" x14ac:dyDescent="0.2">
      <c r="A36" s="117" t="s">
        <v>1593</v>
      </c>
      <c r="B36" s="118" t="s">
        <v>1631</v>
      </c>
      <c r="C36" s="117" t="s">
        <v>513</v>
      </c>
      <c r="D36" s="119" t="s">
        <v>1820</v>
      </c>
      <c r="E36" s="117"/>
      <c r="F36" s="120">
        <v>5232</v>
      </c>
      <c r="G36" s="117"/>
      <c r="H36" s="117" t="s">
        <v>513</v>
      </c>
      <c r="I36" s="117" t="s">
        <v>513</v>
      </c>
      <c r="J36" s="117" t="s">
        <v>769</v>
      </c>
      <c r="K36" s="121">
        <v>42759</v>
      </c>
      <c r="L36" s="117" t="s">
        <v>1685</v>
      </c>
      <c r="M36" s="117"/>
    </row>
    <row r="37" spans="1:13" x14ac:dyDescent="0.2">
      <c r="A37" s="122" t="s">
        <v>1594</v>
      </c>
      <c r="B37" s="118" t="s">
        <v>1632</v>
      </c>
      <c r="C37" s="122" t="s">
        <v>1707</v>
      </c>
      <c r="D37" s="128" t="s">
        <v>1819</v>
      </c>
      <c r="E37" s="125"/>
      <c r="F37" s="126">
        <v>10000</v>
      </c>
      <c r="G37" s="125"/>
      <c r="H37" s="122" t="s">
        <v>1707</v>
      </c>
      <c r="I37" s="122" t="s">
        <v>1707</v>
      </c>
      <c r="J37" s="122" t="s">
        <v>769</v>
      </c>
      <c r="K37" s="127">
        <v>42761</v>
      </c>
      <c r="L37" s="122" t="s">
        <v>1686</v>
      </c>
      <c r="M37" s="125"/>
    </row>
    <row r="38" spans="1:13" x14ac:dyDescent="0.2">
      <c r="A38" s="117" t="s">
        <v>1595</v>
      </c>
      <c r="B38" s="118" t="s">
        <v>1633</v>
      </c>
      <c r="C38" s="117" t="s">
        <v>274</v>
      </c>
      <c r="D38" s="119" t="s">
        <v>1818</v>
      </c>
      <c r="E38" s="117"/>
      <c r="F38" s="120">
        <v>6216.8</v>
      </c>
      <c r="G38" s="117"/>
      <c r="H38" s="117" t="s">
        <v>274</v>
      </c>
      <c r="I38" s="117" t="s">
        <v>274</v>
      </c>
      <c r="J38" s="117" t="s">
        <v>769</v>
      </c>
      <c r="K38" s="121">
        <v>42762</v>
      </c>
      <c r="L38" s="117" t="s">
        <v>1687</v>
      </c>
      <c r="M38" s="117"/>
    </row>
    <row r="39" spans="1:13" x14ac:dyDescent="0.2">
      <c r="A39" s="122" t="s">
        <v>1596</v>
      </c>
      <c r="B39" s="118" t="s">
        <v>1634</v>
      </c>
      <c r="C39" s="122" t="s">
        <v>1654</v>
      </c>
      <c r="D39" s="128" t="s">
        <v>1817</v>
      </c>
      <c r="E39" s="125"/>
      <c r="F39" s="126">
        <v>12000</v>
      </c>
      <c r="G39" s="125"/>
      <c r="H39" s="122" t="s">
        <v>1654</v>
      </c>
      <c r="I39" s="122" t="s">
        <v>1654</v>
      </c>
      <c r="J39" s="122" t="s">
        <v>769</v>
      </c>
      <c r="K39" s="127">
        <v>42762</v>
      </c>
      <c r="L39" s="122" t="s">
        <v>1688</v>
      </c>
      <c r="M39" s="125"/>
    </row>
    <row r="40" spans="1:13" x14ac:dyDescent="0.2">
      <c r="A40" s="117" t="s">
        <v>1597</v>
      </c>
      <c r="B40" s="118" t="s">
        <v>1635</v>
      </c>
      <c r="C40" s="117" t="s">
        <v>1655</v>
      </c>
      <c r="D40" s="119" t="s">
        <v>1816</v>
      </c>
      <c r="E40" s="117"/>
      <c r="F40" s="120">
        <v>6970</v>
      </c>
      <c r="G40" s="117"/>
      <c r="H40" s="117" t="s">
        <v>1655</v>
      </c>
      <c r="I40" s="117" t="s">
        <v>1655</v>
      </c>
      <c r="J40" s="117" t="s">
        <v>769</v>
      </c>
      <c r="K40" s="121">
        <v>42766</v>
      </c>
      <c r="L40" s="117" t="s">
        <v>1689</v>
      </c>
      <c r="M40" s="117"/>
    </row>
    <row r="41" spans="1:13" x14ac:dyDescent="0.2">
      <c r="A41" s="117" t="s">
        <v>1710</v>
      </c>
      <c r="B41" s="118" t="s">
        <v>1732</v>
      </c>
      <c r="C41" s="117" t="s">
        <v>1754</v>
      </c>
      <c r="D41" s="119" t="s">
        <v>1815</v>
      </c>
      <c r="E41" s="117"/>
      <c r="F41" s="120">
        <v>5000</v>
      </c>
      <c r="G41" s="117"/>
      <c r="H41" s="117" t="s">
        <v>1754</v>
      </c>
      <c r="I41" s="117" t="s">
        <v>1754</v>
      </c>
      <c r="J41" s="117" t="s">
        <v>769</v>
      </c>
      <c r="K41" s="121">
        <v>42767</v>
      </c>
      <c r="L41" s="117" t="s">
        <v>1811</v>
      </c>
      <c r="M41" s="117"/>
    </row>
    <row r="42" spans="1:13" x14ac:dyDescent="0.2">
      <c r="A42" s="122" t="s">
        <v>1711</v>
      </c>
      <c r="B42" s="118" t="s">
        <v>1733</v>
      </c>
      <c r="C42" s="122" t="s">
        <v>82</v>
      </c>
      <c r="D42" s="134" t="s">
        <v>1814</v>
      </c>
      <c r="E42" s="135"/>
      <c r="F42" s="126">
        <v>369.6</v>
      </c>
      <c r="G42" s="135"/>
      <c r="H42" s="122" t="s">
        <v>82</v>
      </c>
      <c r="I42" s="122" t="s">
        <v>82</v>
      </c>
      <c r="J42" s="122" t="s">
        <v>769</v>
      </c>
      <c r="K42" s="127">
        <v>42768</v>
      </c>
      <c r="L42" s="122" t="s">
        <v>1789</v>
      </c>
      <c r="M42" s="135"/>
    </row>
    <row r="43" spans="1:13" x14ac:dyDescent="0.2">
      <c r="A43" s="117" t="s">
        <v>1712</v>
      </c>
      <c r="B43" s="118" t="s">
        <v>1734</v>
      </c>
      <c r="C43" s="117" t="s">
        <v>1755</v>
      </c>
      <c r="D43" s="119" t="s">
        <v>1813</v>
      </c>
      <c r="E43" s="117"/>
      <c r="F43" s="120">
        <v>10000</v>
      </c>
      <c r="G43" s="117"/>
      <c r="H43" s="117" t="s">
        <v>1755</v>
      </c>
      <c r="I43" s="117" t="s">
        <v>1755</v>
      </c>
      <c r="J43" s="117" t="s">
        <v>769</v>
      </c>
      <c r="K43" s="121">
        <v>42768</v>
      </c>
      <c r="L43" s="117" t="s">
        <v>1790</v>
      </c>
      <c r="M43" s="117"/>
    </row>
    <row r="44" spans="1:13" x14ac:dyDescent="0.2">
      <c r="A44" s="122" t="s">
        <v>1713</v>
      </c>
      <c r="B44" s="118" t="s">
        <v>1735</v>
      </c>
      <c r="C44" s="122" t="s">
        <v>1756</v>
      </c>
      <c r="D44" s="136" t="s">
        <v>1771</v>
      </c>
      <c r="E44" s="135"/>
      <c r="F44" s="126">
        <v>1960</v>
      </c>
      <c r="G44" s="135"/>
      <c r="H44" s="122" t="s">
        <v>1756</v>
      </c>
      <c r="I44" s="122" t="s">
        <v>1756</v>
      </c>
      <c r="J44" s="122" t="s">
        <v>1254</v>
      </c>
      <c r="K44" s="127">
        <v>42768</v>
      </c>
      <c r="L44" s="122" t="s">
        <v>1807</v>
      </c>
      <c r="M44" s="135"/>
    </row>
    <row r="45" spans="1:13" x14ac:dyDescent="0.2">
      <c r="A45" s="117" t="s">
        <v>1714</v>
      </c>
      <c r="B45" s="118" t="s">
        <v>1736</v>
      </c>
      <c r="C45" s="117" t="s">
        <v>510</v>
      </c>
      <c r="D45" s="132" t="s">
        <v>1772</v>
      </c>
      <c r="E45" s="117"/>
      <c r="F45" s="120">
        <v>9000</v>
      </c>
      <c r="G45" s="117"/>
      <c r="H45" s="117" t="s">
        <v>510</v>
      </c>
      <c r="I45" s="117" t="s">
        <v>510</v>
      </c>
      <c r="J45" s="117" t="s">
        <v>769</v>
      </c>
      <c r="K45" s="121">
        <v>42772</v>
      </c>
      <c r="L45" s="117" t="s">
        <v>1812</v>
      </c>
      <c r="M45" s="117"/>
    </row>
    <row r="46" spans="1:13" x14ac:dyDescent="0.2">
      <c r="A46" s="122" t="s">
        <v>646</v>
      </c>
      <c r="B46" s="118" t="s">
        <v>1737</v>
      </c>
      <c r="C46" s="122" t="s">
        <v>1757</v>
      </c>
      <c r="D46" s="136" t="s">
        <v>1773</v>
      </c>
      <c r="E46" s="135"/>
      <c r="F46" s="126">
        <v>800</v>
      </c>
      <c r="G46" s="135"/>
      <c r="H46" s="122" t="s">
        <v>1757</v>
      </c>
      <c r="I46" s="122" t="s">
        <v>1757</v>
      </c>
      <c r="J46" s="122" t="s">
        <v>769</v>
      </c>
      <c r="K46" s="127">
        <v>42773</v>
      </c>
      <c r="L46" s="137" t="s">
        <v>1791</v>
      </c>
      <c r="M46" s="135"/>
    </row>
    <row r="47" spans="1:13" x14ac:dyDescent="0.2">
      <c r="A47" s="117" t="s">
        <v>1715</v>
      </c>
      <c r="B47" s="118" t="s">
        <v>1738</v>
      </c>
      <c r="C47" s="117" t="s">
        <v>1758</v>
      </c>
      <c r="D47" s="132" t="s">
        <v>1774</v>
      </c>
      <c r="E47" s="117"/>
      <c r="F47" s="120">
        <v>8899.5</v>
      </c>
      <c r="G47" s="117"/>
      <c r="H47" s="117" t="s">
        <v>1758</v>
      </c>
      <c r="I47" s="117" t="s">
        <v>1758</v>
      </c>
      <c r="J47" s="117" t="s">
        <v>1254</v>
      </c>
      <c r="K47" s="121">
        <v>42773</v>
      </c>
      <c r="L47" s="117" t="s">
        <v>1806</v>
      </c>
      <c r="M47" s="117"/>
    </row>
    <row r="48" spans="1:13" x14ac:dyDescent="0.2">
      <c r="A48" s="122" t="s">
        <v>1716</v>
      </c>
      <c r="B48" s="118">
        <v>6912651410</v>
      </c>
      <c r="C48" s="122" t="s">
        <v>1759</v>
      </c>
      <c r="D48" s="136" t="s">
        <v>1775</v>
      </c>
      <c r="E48" s="135"/>
      <c r="F48" s="126">
        <v>104970</v>
      </c>
      <c r="G48" s="135"/>
      <c r="H48" s="135" t="s">
        <v>1808</v>
      </c>
      <c r="I48" s="122" t="s">
        <v>1759</v>
      </c>
      <c r="J48" s="122" t="s">
        <v>933</v>
      </c>
      <c r="K48" s="127">
        <v>42775</v>
      </c>
      <c r="L48" s="138" t="s">
        <v>1929</v>
      </c>
      <c r="M48" s="135"/>
    </row>
    <row r="49" spans="1:13" x14ac:dyDescent="0.2">
      <c r="A49" s="117" t="s">
        <v>1717</v>
      </c>
      <c r="B49" s="118" t="s">
        <v>1739</v>
      </c>
      <c r="C49" s="117" t="s">
        <v>1760</v>
      </c>
      <c r="D49" s="132" t="s">
        <v>1776</v>
      </c>
      <c r="E49" s="117"/>
      <c r="F49" s="120">
        <v>5307</v>
      </c>
      <c r="G49" s="117"/>
      <c r="H49" s="117" t="s">
        <v>1760</v>
      </c>
      <c r="I49" s="117" t="s">
        <v>1760</v>
      </c>
      <c r="J49" s="117" t="s">
        <v>769</v>
      </c>
      <c r="K49" s="121">
        <v>42776</v>
      </c>
      <c r="L49" s="117" t="s">
        <v>1792</v>
      </c>
      <c r="M49" s="117"/>
    </row>
    <row r="50" spans="1:13" x14ac:dyDescent="0.2">
      <c r="A50" s="122" t="s">
        <v>1718</v>
      </c>
      <c r="B50" s="118" t="s">
        <v>1740</v>
      </c>
      <c r="C50" s="122" t="s">
        <v>1761</v>
      </c>
      <c r="D50" s="136" t="s">
        <v>1776</v>
      </c>
      <c r="E50" s="135"/>
      <c r="F50" s="126">
        <v>559.34</v>
      </c>
      <c r="G50" s="135"/>
      <c r="H50" s="122" t="s">
        <v>1761</v>
      </c>
      <c r="I50" s="122" t="s">
        <v>1761</v>
      </c>
      <c r="J50" s="122" t="s">
        <v>769</v>
      </c>
      <c r="K50" s="127">
        <v>42776</v>
      </c>
      <c r="L50" s="137" t="s">
        <v>1793</v>
      </c>
      <c r="M50" s="135"/>
    </row>
    <row r="51" spans="1:13" x14ac:dyDescent="0.2">
      <c r="A51" s="117" t="s">
        <v>1719</v>
      </c>
      <c r="B51" s="118" t="s">
        <v>1741</v>
      </c>
      <c r="C51" s="117" t="s">
        <v>1691</v>
      </c>
      <c r="D51" s="132" t="s">
        <v>1777</v>
      </c>
      <c r="E51" s="117"/>
      <c r="F51" s="120">
        <v>3500</v>
      </c>
      <c r="G51" s="117"/>
      <c r="H51" s="117" t="s">
        <v>1691</v>
      </c>
      <c r="I51" s="117" t="s">
        <v>1691</v>
      </c>
      <c r="J51" s="117" t="s">
        <v>769</v>
      </c>
      <c r="K51" s="121">
        <v>42779</v>
      </c>
      <c r="L51" s="117" t="s">
        <v>1794</v>
      </c>
      <c r="M51" s="117"/>
    </row>
    <row r="52" spans="1:13" x14ac:dyDescent="0.2">
      <c r="A52" s="122" t="s">
        <v>1720</v>
      </c>
      <c r="B52" s="118" t="s">
        <v>1742</v>
      </c>
      <c r="C52" s="122" t="s">
        <v>1762</v>
      </c>
      <c r="D52" s="136" t="s">
        <v>1778</v>
      </c>
      <c r="E52" s="135"/>
      <c r="F52" s="126">
        <v>5000</v>
      </c>
      <c r="G52" s="135"/>
      <c r="H52" s="122" t="s">
        <v>1762</v>
      </c>
      <c r="I52" s="122" t="s">
        <v>1762</v>
      </c>
      <c r="J52" s="122" t="s">
        <v>769</v>
      </c>
      <c r="K52" s="127">
        <v>42779</v>
      </c>
      <c r="L52" s="122" t="s">
        <v>1795</v>
      </c>
      <c r="M52" s="135"/>
    </row>
    <row r="53" spans="1:13" x14ac:dyDescent="0.2">
      <c r="A53" s="117" t="s">
        <v>1721</v>
      </c>
      <c r="B53" s="118" t="s">
        <v>1743</v>
      </c>
      <c r="C53" s="117" t="s">
        <v>1763</v>
      </c>
      <c r="D53" s="132" t="s">
        <v>1779</v>
      </c>
      <c r="E53" s="117"/>
      <c r="F53" s="120">
        <v>5000</v>
      </c>
      <c r="G53" s="117"/>
      <c r="H53" s="117" t="s">
        <v>1809</v>
      </c>
      <c r="I53" s="117" t="s">
        <v>1809</v>
      </c>
      <c r="J53" s="117" t="s">
        <v>1254</v>
      </c>
      <c r="K53" s="121">
        <v>42779</v>
      </c>
      <c r="L53" s="117" t="s">
        <v>1796</v>
      </c>
      <c r="M53" s="117"/>
    </row>
    <row r="54" spans="1:13" x14ac:dyDescent="0.2">
      <c r="A54" s="122" t="s">
        <v>1722</v>
      </c>
      <c r="B54" s="118" t="s">
        <v>1744</v>
      </c>
      <c r="C54" s="122" t="s">
        <v>1764</v>
      </c>
      <c r="D54" s="136" t="s">
        <v>1780</v>
      </c>
      <c r="E54" s="135"/>
      <c r="F54" s="126">
        <v>1950</v>
      </c>
      <c r="G54" s="135"/>
      <c r="H54" s="122" t="s">
        <v>1764</v>
      </c>
      <c r="I54" s="122" t="s">
        <v>1764</v>
      </c>
      <c r="J54" s="122" t="s">
        <v>1254</v>
      </c>
      <c r="K54" s="127">
        <v>42780</v>
      </c>
      <c r="L54" s="122" t="s">
        <v>1797</v>
      </c>
      <c r="M54" s="135"/>
    </row>
    <row r="55" spans="1:13" x14ac:dyDescent="0.2">
      <c r="A55" s="117" t="s">
        <v>1723</v>
      </c>
      <c r="B55" s="118" t="s">
        <v>1745</v>
      </c>
      <c r="C55" s="117" t="s">
        <v>1765</v>
      </c>
      <c r="D55" s="132" t="s">
        <v>1781</v>
      </c>
      <c r="E55" s="117"/>
      <c r="F55" s="120">
        <v>2084.34</v>
      </c>
      <c r="G55" s="117"/>
      <c r="H55" s="117" t="s">
        <v>1765</v>
      </c>
      <c r="I55" s="117" t="s">
        <v>1765</v>
      </c>
      <c r="J55" s="117" t="s">
        <v>1254</v>
      </c>
      <c r="K55" s="121">
        <v>42780</v>
      </c>
      <c r="L55" s="117" t="s">
        <v>1798</v>
      </c>
      <c r="M55" s="117"/>
    </row>
    <row r="56" spans="1:13" x14ac:dyDescent="0.2">
      <c r="A56" s="122" t="s">
        <v>1724</v>
      </c>
      <c r="B56" s="118" t="s">
        <v>1746</v>
      </c>
      <c r="C56" s="122" t="s">
        <v>764</v>
      </c>
      <c r="D56" s="136" t="s">
        <v>1782</v>
      </c>
      <c r="E56" s="135"/>
      <c r="F56" s="126">
        <v>7000</v>
      </c>
      <c r="G56" s="135"/>
      <c r="H56" s="122" t="s">
        <v>764</v>
      </c>
      <c r="I56" s="122" t="s">
        <v>764</v>
      </c>
      <c r="J56" s="122" t="s">
        <v>769</v>
      </c>
      <c r="K56" s="127">
        <v>42780</v>
      </c>
      <c r="L56" s="122" t="s">
        <v>1799</v>
      </c>
      <c r="M56" s="135"/>
    </row>
    <row r="57" spans="1:13" x14ac:dyDescent="0.2">
      <c r="A57" s="117" t="s">
        <v>1725</v>
      </c>
      <c r="B57" s="118" t="s">
        <v>1747</v>
      </c>
      <c r="C57" s="117" t="s">
        <v>1766</v>
      </c>
      <c r="D57" s="132" t="s">
        <v>1783</v>
      </c>
      <c r="E57" s="117"/>
      <c r="F57" s="120">
        <v>12308.5</v>
      </c>
      <c r="G57" s="117"/>
      <c r="H57" s="117" t="s">
        <v>1766</v>
      </c>
      <c r="I57" s="117" t="s">
        <v>1766</v>
      </c>
      <c r="J57" s="117" t="s">
        <v>769</v>
      </c>
      <c r="K57" s="121">
        <v>42781</v>
      </c>
      <c r="L57" s="117" t="s">
        <v>1800</v>
      </c>
      <c r="M57" s="117"/>
    </row>
    <row r="58" spans="1:13" x14ac:dyDescent="0.2">
      <c r="A58" s="122" t="s">
        <v>1726</v>
      </c>
      <c r="B58" s="118" t="s">
        <v>1748</v>
      </c>
      <c r="C58" s="122" t="s">
        <v>1767</v>
      </c>
      <c r="D58" s="136" t="s">
        <v>1784</v>
      </c>
      <c r="E58" s="135"/>
      <c r="F58" s="126">
        <v>1650</v>
      </c>
      <c r="G58" s="135"/>
      <c r="H58" s="122" t="s">
        <v>1767</v>
      </c>
      <c r="I58" s="122" t="s">
        <v>1767</v>
      </c>
      <c r="J58" s="122" t="s">
        <v>769</v>
      </c>
      <c r="K58" s="127">
        <v>42783</v>
      </c>
      <c r="L58" s="122" t="s">
        <v>1801</v>
      </c>
      <c r="M58" s="135"/>
    </row>
    <row r="59" spans="1:13" x14ac:dyDescent="0.2">
      <c r="A59" s="117" t="s">
        <v>1727</v>
      </c>
      <c r="B59" s="118" t="s">
        <v>1749</v>
      </c>
      <c r="C59" s="117" t="s">
        <v>597</v>
      </c>
      <c r="D59" s="132" t="s">
        <v>1785</v>
      </c>
      <c r="E59" s="117"/>
      <c r="F59" s="120">
        <v>553</v>
      </c>
      <c r="G59" s="117"/>
      <c r="H59" s="117" t="s">
        <v>597</v>
      </c>
      <c r="I59" s="117" t="s">
        <v>597</v>
      </c>
      <c r="J59" s="117" t="s">
        <v>769</v>
      </c>
      <c r="K59" s="121">
        <v>42786</v>
      </c>
      <c r="L59" s="117" t="s">
        <v>1802</v>
      </c>
      <c r="M59" s="117"/>
    </row>
    <row r="60" spans="1:13" x14ac:dyDescent="0.2">
      <c r="A60" s="122" t="s">
        <v>1728</v>
      </c>
      <c r="B60" s="118" t="s">
        <v>1750</v>
      </c>
      <c r="C60" s="122" t="s">
        <v>1768</v>
      </c>
      <c r="D60" s="136" t="s">
        <v>1786</v>
      </c>
      <c r="E60" s="135"/>
      <c r="F60" s="126">
        <v>800</v>
      </c>
      <c r="G60" s="135"/>
      <c r="H60" s="122" t="s">
        <v>1768</v>
      </c>
      <c r="I60" s="122" t="s">
        <v>1768</v>
      </c>
      <c r="J60" s="122" t="s">
        <v>769</v>
      </c>
      <c r="K60" s="127">
        <v>42786</v>
      </c>
      <c r="L60" s="137" t="s">
        <v>1803</v>
      </c>
      <c r="M60" s="135"/>
    </row>
    <row r="61" spans="1:13" x14ac:dyDescent="0.2">
      <c r="A61" s="117" t="s">
        <v>1729</v>
      </c>
      <c r="B61" s="118" t="s">
        <v>1751</v>
      </c>
      <c r="C61" s="117" t="s">
        <v>1769</v>
      </c>
      <c r="D61" s="132" t="s">
        <v>1787</v>
      </c>
      <c r="E61" s="117"/>
      <c r="F61" s="120">
        <v>4608</v>
      </c>
      <c r="G61" s="117"/>
      <c r="H61" s="117" t="s">
        <v>1769</v>
      </c>
      <c r="I61" s="117" t="s">
        <v>1769</v>
      </c>
      <c r="J61" s="117" t="s">
        <v>769</v>
      </c>
      <c r="K61" s="121">
        <v>42789</v>
      </c>
      <c r="L61" s="117" t="s">
        <v>1804</v>
      </c>
      <c r="M61" s="117"/>
    </row>
    <row r="62" spans="1:13" x14ac:dyDescent="0.2">
      <c r="A62" s="122" t="s">
        <v>1730</v>
      </c>
      <c r="B62" s="118" t="s">
        <v>1752</v>
      </c>
      <c r="C62" s="122" t="s">
        <v>1769</v>
      </c>
      <c r="D62" s="136" t="s">
        <v>1787</v>
      </c>
      <c r="E62" s="135"/>
      <c r="F62" s="126">
        <v>120</v>
      </c>
      <c r="G62" s="135"/>
      <c r="H62" s="139" t="s">
        <v>1769</v>
      </c>
      <c r="I62" s="139" t="s">
        <v>1769</v>
      </c>
      <c r="J62" s="122" t="s">
        <v>769</v>
      </c>
      <c r="K62" s="127">
        <v>42790</v>
      </c>
      <c r="L62" s="122" t="s">
        <v>1851</v>
      </c>
      <c r="M62" s="135"/>
    </row>
    <row r="63" spans="1:13" x14ac:dyDescent="0.2">
      <c r="A63" s="117" t="s">
        <v>1731</v>
      </c>
      <c r="B63" s="118" t="s">
        <v>1753</v>
      </c>
      <c r="C63" s="117" t="s">
        <v>1770</v>
      </c>
      <c r="D63" s="132" t="s">
        <v>1788</v>
      </c>
      <c r="E63" s="117"/>
      <c r="F63" s="120">
        <v>190</v>
      </c>
      <c r="G63" s="117"/>
      <c r="H63" s="117" t="s">
        <v>1810</v>
      </c>
      <c r="I63" s="117" t="s">
        <v>1770</v>
      </c>
      <c r="J63" s="117" t="s">
        <v>1254</v>
      </c>
      <c r="K63" s="121">
        <v>42793</v>
      </c>
      <c r="L63" s="117" t="s">
        <v>1805</v>
      </c>
      <c r="M63" s="117"/>
    </row>
    <row r="64" spans="1:13" x14ac:dyDescent="0.2">
      <c r="A64" s="117" t="s">
        <v>1902</v>
      </c>
      <c r="B64" s="118" t="s">
        <v>1887</v>
      </c>
      <c r="C64" s="117" t="s">
        <v>1866</v>
      </c>
      <c r="D64" s="140" t="s">
        <v>1875</v>
      </c>
      <c r="E64" s="117"/>
      <c r="F64" s="120">
        <v>225</v>
      </c>
      <c r="G64" s="117"/>
      <c r="H64" s="117" t="s">
        <v>1866</v>
      </c>
      <c r="I64" s="117" t="s">
        <v>1866</v>
      </c>
      <c r="J64" s="117" t="s">
        <v>769</v>
      </c>
      <c r="K64" s="121">
        <v>42795</v>
      </c>
      <c r="L64" s="117" t="s">
        <v>1852</v>
      </c>
      <c r="M64" s="117"/>
    </row>
    <row r="65" spans="1:13" x14ac:dyDescent="0.2">
      <c r="A65" s="122" t="s">
        <v>1903</v>
      </c>
      <c r="B65" s="118" t="s">
        <v>1888</v>
      </c>
      <c r="C65" s="122" t="s">
        <v>1867</v>
      </c>
      <c r="D65" s="141" t="s">
        <v>1876</v>
      </c>
      <c r="E65" s="135"/>
      <c r="F65" s="126">
        <v>1121.48</v>
      </c>
      <c r="G65" s="135"/>
      <c r="H65" s="122" t="s">
        <v>1918</v>
      </c>
      <c r="I65" s="139" t="s">
        <v>1917</v>
      </c>
      <c r="J65" s="122" t="s">
        <v>1254</v>
      </c>
      <c r="K65" s="127">
        <v>42795</v>
      </c>
      <c r="L65" s="122" t="s">
        <v>1853</v>
      </c>
      <c r="M65" s="135"/>
    </row>
    <row r="66" spans="1:13" x14ac:dyDescent="0.2">
      <c r="A66" s="117" t="s">
        <v>1904</v>
      </c>
      <c r="B66" s="118" t="s">
        <v>1889</v>
      </c>
      <c r="C66" s="117" t="s">
        <v>763</v>
      </c>
      <c r="D66" s="140" t="s">
        <v>1877</v>
      </c>
      <c r="E66" s="117"/>
      <c r="F66" s="120">
        <v>23235.48</v>
      </c>
      <c r="G66" s="117"/>
      <c r="H66" s="117" t="s">
        <v>1919</v>
      </c>
      <c r="I66" s="117" t="s">
        <v>1920</v>
      </c>
      <c r="J66" s="117" t="s">
        <v>1254</v>
      </c>
      <c r="K66" s="121">
        <v>42795</v>
      </c>
      <c r="L66" s="117" t="s">
        <v>1854</v>
      </c>
      <c r="M66" s="117"/>
    </row>
    <row r="67" spans="1:13" x14ac:dyDescent="0.2">
      <c r="A67" s="122" t="s">
        <v>1905</v>
      </c>
      <c r="B67" s="118" t="s">
        <v>1890</v>
      </c>
      <c r="C67" s="122" t="s">
        <v>1868</v>
      </c>
      <c r="D67" s="141" t="s">
        <v>1878</v>
      </c>
      <c r="E67" s="135"/>
      <c r="F67" s="126">
        <v>2000</v>
      </c>
      <c r="G67" s="135"/>
      <c r="H67" s="122" t="s">
        <v>1868</v>
      </c>
      <c r="I67" s="122" t="s">
        <v>1868</v>
      </c>
      <c r="J67" s="122" t="s">
        <v>769</v>
      </c>
      <c r="K67" s="127">
        <v>42795</v>
      </c>
      <c r="L67" s="122" t="s">
        <v>1855</v>
      </c>
      <c r="M67" s="135"/>
    </row>
    <row r="68" spans="1:13" x14ac:dyDescent="0.2">
      <c r="A68" s="117" t="s">
        <v>1906</v>
      </c>
      <c r="B68" s="118" t="s">
        <v>1891</v>
      </c>
      <c r="C68" s="117" t="s">
        <v>1869</v>
      </c>
      <c r="D68" s="140" t="s">
        <v>1879</v>
      </c>
      <c r="E68" s="117"/>
      <c r="F68" s="120">
        <v>1080</v>
      </c>
      <c r="G68" s="117"/>
      <c r="H68" s="117" t="s">
        <v>1921</v>
      </c>
      <c r="I68" s="117" t="s">
        <v>1922</v>
      </c>
      <c r="J68" s="117" t="s">
        <v>1254</v>
      </c>
      <c r="K68" s="121">
        <v>42795</v>
      </c>
      <c r="L68" s="117" t="s">
        <v>1856</v>
      </c>
      <c r="M68" s="117"/>
    </row>
    <row r="69" spans="1:13" x14ac:dyDescent="0.2">
      <c r="A69" s="122" t="s">
        <v>1907</v>
      </c>
      <c r="B69" s="118" t="s">
        <v>1892</v>
      </c>
      <c r="C69" s="122" t="s">
        <v>1756</v>
      </c>
      <c r="D69" s="141" t="s">
        <v>1771</v>
      </c>
      <c r="E69" s="135"/>
      <c r="F69" s="126">
        <v>5880</v>
      </c>
      <c r="G69" s="135"/>
      <c r="H69" s="122" t="s">
        <v>1923</v>
      </c>
      <c r="I69" s="139" t="s">
        <v>1924</v>
      </c>
      <c r="J69" s="122" t="s">
        <v>1254</v>
      </c>
      <c r="K69" s="127">
        <v>42795</v>
      </c>
      <c r="L69" s="122" t="s">
        <v>1857</v>
      </c>
      <c r="M69" s="135"/>
    </row>
    <row r="70" spans="1:13" x14ac:dyDescent="0.2">
      <c r="A70" s="117" t="s">
        <v>1908</v>
      </c>
      <c r="B70" s="118" t="s">
        <v>1893</v>
      </c>
      <c r="C70" s="117" t="s">
        <v>1928</v>
      </c>
      <c r="D70" s="140" t="s">
        <v>1880</v>
      </c>
      <c r="E70" s="117"/>
      <c r="F70" s="120">
        <v>1100</v>
      </c>
      <c r="G70" s="117"/>
      <c r="H70" s="117" t="s">
        <v>1928</v>
      </c>
      <c r="I70" s="117" t="s">
        <v>1928</v>
      </c>
      <c r="J70" s="117" t="s">
        <v>769</v>
      </c>
      <c r="K70" s="121">
        <v>42797</v>
      </c>
      <c r="L70" s="117" t="s">
        <v>1858</v>
      </c>
      <c r="M70" s="117"/>
    </row>
    <row r="71" spans="1:13" x14ac:dyDescent="0.2">
      <c r="A71" s="122" t="s">
        <v>1909</v>
      </c>
      <c r="B71" s="118" t="s">
        <v>1894</v>
      </c>
      <c r="C71" s="139" t="s">
        <v>1928</v>
      </c>
      <c r="D71" s="141" t="s">
        <v>1880</v>
      </c>
      <c r="E71" s="135"/>
      <c r="F71" s="126">
        <v>1269</v>
      </c>
      <c r="G71" s="135"/>
      <c r="H71" s="139" t="s">
        <v>1928</v>
      </c>
      <c r="I71" s="139" t="s">
        <v>1928</v>
      </c>
      <c r="J71" s="122" t="s">
        <v>769</v>
      </c>
      <c r="K71" s="127">
        <v>42797</v>
      </c>
      <c r="L71" s="122" t="s">
        <v>1859</v>
      </c>
      <c r="M71" s="135"/>
    </row>
    <row r="72" spans="1:13" x14ac:dyDescent="0.2">
      <c r="A72" s="117" t="s">
        <v>1910</v>
      </c>
      <c r="B72" s="118" t="s">
        <v>1895</v>
      </c>
      <c r="C72" s="117" t="s">
        <v>1870</v>
      </c>
      <c r="D72" s="140" t="s">
        <v>1881</v>
      </c>
      <c r="E72" s="117"/>
      <c r="F72" s="120">
        <v>1620</v>
      </c>
      <c r="G72" s="117"/>
      <c r="H72" s="117" t="s">
        <v>1870</v>
      </c>
      <c r="I72" s="117" t="s">
        <v>1870</v>
      </c>
      <c r="J72" s="117" t="s">
        <v>769</v>
      </c>
      <c r="K72" s="121">
        <v>42800</v>
      </c>
      <c r="L72" s="117" t="s">
        <v>1860</v>
      </c>
      <c r="M72" s="117"/>
    </row>
    <row r="73" spans="1:13" x14ac:dyDescent="0.2">
      <c r="A73" s="122" t="s">
        <v>1911</v>
      </c>
      <c r="B73" s="118" t="s">
        <v>1896</v>
      </c>
      <c r="C73" s="122" t="s">
        <v>1871</v>
      </c>
      <c r="D73" s="141" t="s">
        <v>1882</v>
      </c>
      <c r="E73" s="135"/>
      <c r="F73" s="126">
        <v>1956</v>
      </c>
      <c r="G73" s="135"/>
      <c r="H73" s="122" t="s">
        <v>1925</v>
      </c>
      <c r="I73" s="139" t="s">
        <v>1925</v>
      </c>
      <c r="J73" s="122" t="s">
        <v>1254</v>
      </c>
      <c r="K73" s="127">
        <v>42800</v>
      </c>
      <c r="L73" s="122" t="s">
        <v>2375</v>
      </c>
      <c r="M73" s="135"/>
    </row>
    <row r="74" spans="1:13" x14ac:dyDescent="0.2">
      <c r="A74" s="117" t="s">
        <v>1912</v>
      </c>
      <c r="B74" s="118" t="s">
        <v>1897</v>
      </c>
      <c r="C74" s="117" t="s">
        <v>223</v>
      </c>
      <c r="D74" s="140" t="s">
        <v>1883</v>
      </c>
      <c r="E74" s="117"/>
      <c r="F74" s="120">
        <v>4500</v>
      </c>
      <c r="G74" s="117"/>
      <c r="H74" s="117" t="s">
        <v>1926</v>
      </c>
      <c r="I74" s="117" t="s">
        <v>1926</v>
      </c>
      <c r="J74" s="117" t="s">
        <v>1254</v>
      </c>
      <c r="K74" s="121">
        <v>42801</v>
      </c>
      <c r="L74" s="117" t="s">
        <v>1861</v>
      </c>
      <c r="M74" s="117"/>
    </row>
    <row r="75" spans="1:13" x14ac:dyDescent="0.2">
      <c r="A75" s="142" t="s">
        <v>1934</v>
      </c>
      <c r="B75" s="118" t="s">
        <v>1933</v>
      </c>
      <c r="C75" s="143" t="s">
        <v>1932</v>
      </c>
      <c r="D75" s="144" t="s">
        <v>1931</v>
      </c>
      <c r="E75" s="145"/>
      <c r="F75" s="146">
        <v>1300</v>
      </c>
      <c r="G75" s="145"/>
      <c r="H75" s="143" t="s">
        <v>1932</v>
      </c>
      <c r="I75" s="143" t="s">
        <v>1932</v>
      </c>
      <c r="J75" s="143" t="s">
        <v>769</v>
      </c>
      <c r="K75" s="147">
        <v>42802</v>
      </c>
      <c r="L75" s="143" t="s">
        <v>1930</v>
      </c>
      <c r="M75" s="145"/>
    </row>
    <row r="76" spans="1:13" x14ac:dyDescent="0.2">
      <c r="A76" s="148" t="s">
        <v>1913</v>
      </c>
      <c r="B76" s="118" t="s">
        <v>1898</v>
      </c>
      <c r="C76" s="148" t="s">
        <v>1928</v>
      </c>
      <c r="D76" s="149" t="s">
        <v>1880</v>
      </c>
      <c r="E76" s="133"/>
      <c r="F76" s="150">
        <v>25000</v>
      </c>
      <c r="G76" s="133"/>
      <c r="H76" s="148" t="s">
        <v>1928</v>
      </c>
      <c r="I76" s="148" t="s">
        <v>1928</v>
      </c>
      <c r="J76" s="148" t="s">
        <v>769</v>
      </c>
      <c r="K76" s="151">
        <v>42803</v>
      </c>
      <c r="L76" s="148" t="s">
        <v>1862</v>
      </c>
      <c r="M76" s="133"/>
    </row>
    <row r="77" spans="1:13" x14ac:dyDescent="0.2">
      <c r="A77" s="139" t="s">
        <v>1914</v>
      </c>
      <c r="B77" s="118" t="s">
        <v>1899</v>
      </c>
      <c r="C77" s="139" t="s">
        <v>1872</v>
      </c>
      <c r="D77" s="152" t="s">
        <v>1884</v>
      </c>
      <c r="E77" s="139"/>
      <c r="F77" s="153">
        <v>5000</v>
      </c>
      <c r="G77" s="139"/>
      <c r="H77" s="139" t="s">
        <v>1872</v>
      </c>
      <c r="I77" s="139" t="s">
        <v>1872</v>
      </c>
      <c r="J77" s="139" t="s">
        <v>769</v>
      </c>
      <c r="K77" s="154">
        <v>42803</v>
      </c>
      <c r="L77" s="139" t="s">
        <v>1863</v>
      </c>
      <c r="M77" s="139"/>
    </row>
    <row r="78" spans="1:13" x14ac:dyDescent="0.2">
      <c r="A78" s="148" t="s">
        <v>1915</v>
      </c>
      <c r="B78" s="118" t="s">
        <v>1900</v>
      </c>
      <c r="C78" s="148" t="s">
        <v>1873</v>
      </c>
      <c r="D78" s="149" t="s">
        <v>1885</v>
      </c>
      <c r="E78" s="133"/>
      <c r="F78" s="150">
        <v>1950</v>
      </c>
      <c r="G78" s="133"/>
      <c r="H78" s="148" t="s">
        <v>1927</v>
      </c>
      <c r="I78" s="133" t="s">
        <v>1927</v>
      </c>
      <c r="J78" s="148" t="s">
        <v>1254</v>
      </c>
      <c r="K78" s="151">
        <v>42803</v>
      </c>
      <c r="L78" s="148" t="s">
        <v>1864</v>
      </c>
      <c r="M78" s="133"/>
    </row>
    <row r="79" spans="1:13" x14ac:dyDescent="0.2">
      <c r="A79" s="139" t="s">
        <v>1916</v>
      </c>
      <c r="B79" s="118" t="s">
        <v>1901</v>
      </c>
      <c r="C79" s="139" t="s">
        <v>1874</v>
      </c>
      <c r="D79" s="152" t="s">
        <v>1886</v>
      </c>
      <c r="E79" s="139"/>
      <c r="F79" s="153">
        <v>900</v>
      </c>
      <c r="G79" s="139"/>
      <c r="H79" s="139" t="s">
        <v>1874</v>
      </c>
      <c r="I79" s="139" t="s">
        <v>1874</v>
      </c>
      <c r="J79" s="139" t="s">
        <v>769</v>
      </c>
      <c r="K79" s="154">
        <v>42803</v>
      </c>
      <c r="L79" s="139" t="s">
        <v>1865</v>
      </c>
      <c r="M79" s="139"/>
    </row>
    <row r="80" spans="1:13" x14ac:dyDescent="0.2">
      <c r="A80" s="117" t="s">
        <v>2034</v>
      </c>
      <c r="B80" s="118" t="s">
        <v>2006</v>
      </c>
      <c r="C80" s="117" t="s">
        <v>764</v>
      </c>
      <c r="D80" s="155" t="s">
        <v>1782</v>
      </c>
      <c r="E80" s="117"/>
      <c r="F80" s="120">
        <v>9450</v>
      </c>
      <c r="G80" s="117"/>
      <c r="H80" s="117" t="s">
        <v>764</v>
      </c>
      <c r="I80" s="117" t="s">
        <v>764</v>
      </c>
      <c r="J80" s="117" t="s">
        <v>769</v>
      </c>
      <c r="K80" s="121">
        <v>42808</v>
      </c>
      <c r="L80" s="156" t="s">
        <v>1935</v>
      </c>
      <c r="M80" s="117"/>
    </row>
    <row r="81" spans="1:13" x14ac:dyDescent="0.2">
      <c r="A81" s="122" t="s">
        <v>2035</v>
      </c>
      <c r="B81" s="118" t="s">
        <v>2007</v>
      </c>
      <c r="C81" s="122" t="s">
        <v>1872</v>
      </c>
      <c r="D81" s="157" t="s">
        <v>1884</v>
      </c>
      <c r="E81" s="122"/>
      <c r="F81" s="126">
        <v>3000</v>
      </c>
      <c r="G81" s="139"/>
      <c r="H81" s="122" t="s">
        <v>1872</v>
      </c>
      <c r="I81" s="122" t="s">
        <v>1872</v>
      </c>
      <c r="J81" s="122" t="s">
        <v>769</v>
      </c>
      <c r="K81" s="127">
        <v>42808</v>
      </c>
      <c r="L81" s="158" t="s">
        <v>1936</v>
      </c>
      <c r="M81" s="139"/>
    </row>
    <row r="82" spans="1:13" x14ac:dyDescent="0.2">
      <c r="A82" s="117" t="s">
        <v>2036</v>
      </c>
      <c r="B82" s="118" t="s">
        <v>2008</v>
      </c>
      <c r="C82" s="117" t="s">
        <v>1989</v>
      </c>
      <c r="D82" s="155" t="s">
        <v>1965</v>
      </c>
      <c r="E82" s="117"/>
      <c r="F82" s="120">
        <v>2500</v>
      </c>
      <c r="G82" s="117"/>
      <c r="H82" s="117" t="s">
        <v>1989</v>
      </c>
      <c r="I82" s="117" t="s">
        <v>1989</v>
      </c>
      <c r="J82" s="117" t="s">
        <v>769</v>
      </c>
      <c r="K82" s="121">
        <v>42811</v>
      </c>
      <c r="L82" s="156" t="s">
        <v>1963</v>
      </c>
      <c r="M82" s="117"/>
    </row>
    <row r="83" spans="1:13" x14ac:dyDescent="0.2">
      <c r="A83" s="122" t="s">
        <v>2037</v>
      </c>
      <c r="B83" s="118" t="s">
        <v>2009</v>
      </c>
      <c r="C83" s="122" t="s">
        <v>1990</v>
      </c>
      <c r="D83" s="157" t="s">
        <v>1966</v>
      </c>
      <c r="E83" s="122"/>
      <c r="F83" s="126">
        <v>10000</v>
      </c>
      <c r="G83" s="139"/>
      <c r="H83" s="122" t="s">
        <v>1990</v>
      </c>
      <c r="I83" s="122" t="s">
        <v>1990</v>
      </c>
      <c r="J83" s="122" t="s">
        <v>769</v>
      </c>
      <c r="K83" s="127">
        <v>42811</v>
      </c>
      <c r="L83" s="158" t="s">
        <v>1962</v>
      </c>
      <c r="M83" s="139"/>
    </row>
    <row r="84" spans="1:13" x14ac:dyDescent="0.2">
      <c r="A84" s="117" t="s">
        <v>2038</v>
      </c>
      <c r="B84" s="118" t="s">
        <v>2010</v>
      </c>
      <c r="C84" s="117" t="s">
        <v>1991</v>
      </c>
      <c r="D84" s="155" t="s">
        <v>1967</v>
      </c>
      <c r="E84" s="117"/>
      <c r="F84" s="120">
        <v>20000</v>
      </c>
      <c r="G84" s="117"/>
      <c r="H84" s="117" t="s">
        <v>1991</v>
      </c>
      <c r="I84" s="117" t="s">
        <v>1991</v>
      </c>
      <c r="J84" s="117" t="s">
        <v>769</v>
      </c>
      <c r="K84" s="121">
        <v>42811</v>
      </c>
      <c r="L84" s="156" t="s">
        <v>1961</v>
      </c>
      <c r="M84" s="117"/>
    </row>
    <row r="85" spans="1:13" x14ac:dyDescent="0.2">
      <c r="A85" s="122" t="s">
        <v>2039</v>
      </c>
      <c r="B85" s="118" t="s">
        <v>2011</v>
      </c>
      <c r="C85" s="122" t="s">
        <v>1992</v>
      </c>
      <c r="D85" s="157" t="s">
        <v>1968</v>
      </c>
      <c r="E85" s="122"/>
      <c r="F85" s="126">
        <v>7500</v>
      </c>
      <c r="G85" s="139"/>
      <c r="H85" s="122" t="s">
        <v>1992</v>
      </c>
      <c r="I85" s="122" t="s">
        <v>1992</v>
      </c>
      <c r="J85" s="122" t="s">
        <v>769</v>
      </c>
      <c r="K85" s="127">
        <v>42811</v>
      </c>
      <c r="L85" s="158" t="s">
        <v>1960</v>
      </c>
      <c r="M85" s="139"/>
    </row>
    <row r="86" spans="1:13" x14ac:dyDescent="0.2">
      <c r="A86" s="117" t="s">
        <v>2040</v>
      </c>
      <c r="B86" s="118" t="s">
        <v>2012</v>
      </c>
      <c r="C86" s="117" t="s">
        <v>1993</v>
      </c>
      <c r="D86" s="155" t="s">
        <v>1969</v>
      </c>
      <c r="E86" s="117"/>
      <c r="F86" s="120">
        <v>3500</v>
      </c>
      <c r="G86" s="117"/>
      <c r="H86" s="117" t="s">
        <v>1993</v>
      </c>
      <c r="I86" s="117" t="s">
        <v>1993</v>
      </c>
      <c r="J86" s="117" t="s">
        <v>769</v>
      </c>
      <c r="K86" s="121">
        <v>42815</v>
      </c>
      <c r="L86" s="156" t="s">
        <v>1959</v>
      </c>
      <c r="M86" s="117"/>
    </row>
    <row r="87" spans="1:13" x14ac:dyDescent="0.2">
      <c r="A87" s="122" t="s">
        <v>2041</v>
      </c>
      <c r="B87" s="118" t="s">
        <v>2013</v>
      </c>
      <c r="C87" s="122" t="s">
        <v>493</v>
      </c>
      <c r="D87" s="157" t="s">
        <v>1970</v>
      </c>
      <c r="E87" s="122"/>
      <c r="F87" s="126">
        <v>2000</v>
      </c>
      <c r="G87" s="139"/>
      <c r="H87" s="122" t="s">
        <v>493</v>
      </c>
      <c r="I87" s="122" t="s">
        <v>493</v>
      </c>
      <c r="J87" s="122" t="s">
        <v>769</v>
      </c>
      <c r="K87" s="127">
        <v>42815</v>
      </c>
      <c r="L87" s="158" t="s">
        <v>1958</v>
      </c>
      <c r="M87" s="139"/>
    </row>
    <row r="88" spans="1:13" x14ac:dyDescent="0.2">
      <c r="A88" s="117" t="s">
        <v>2076</v>
      </c>
      <c r="B88" s="118" t="s">
        <v>2014</v>
      </c>
      <c r="C88" s="117" t="s">
        <v>1758</v>
      </c>
      <c r="D88" s="155" t="s">
        <v>1774</v>
      </c>
      <c r="E88" s="117"/>
      <c r="F88" s="120">
        <v>388.8</v>
      </c>
      <c r="G88" s="159"/>
      <c r="H88" s="117" t="s">
        <v>1758</v>
      </c>
      <c r="I88" s="117" t="s">
        <v>1758</v>
      </c>
      <c r="J88" s="117" t="s">
        <v>769</v>
      </c>
      <c r="K88" s="121">
        <v>42815</v>
      </c>
      <c r="L88" s="156" t="s">
        <v>1957</v>
      </c>
      <c r="M88" s="117"/>
    </row>
    <row r="89" spans="1:13" x14ac:dyDescent="0.2">
      <c r="A89" s="122" t="s">
        <v>2042</v>
      </c>
      <c r="B89" s="118" t="s">
        <v>2015</v>
      </c>
      <c r="C89" s="122" t="s">
        <v>1994</v>
      </c>
      <c r="D89" s="157" t="s">
        <v>1971</v>
      </c>
      <c r="E89" s="122"/>
      <c r="F89" s="126">
        <v>470</v>
      </c>
      <c r="G89" s="139"/>
      <c r="H89" s="122" t="s">
        <v>2069</v>
      </c>
      <c r="I89" s="122" t="s">
        <v>2070</v>
      </c>
      <c r="J89" s="122" t="s">
        <v>1254</v>
      </c>
      <c r="K89" s="127">
        <v>42815</v>
      </c>
      <c r="L89" s="158" t="s">
        <v>1956</v>
      </c>
      <c r="M89" s="139"/>
    </row>
    <row r="90" spans="1:13" x14ac:dyDescent="0.2">
      <c r="A90" s="117" t="s">
        <v>2043</v>
      </c>
      <c r="B90" s="118" t="s">
        <v>2016</v>
      </c>
      <c r="C90" s="117" t="s">
        <v>1995</v>
      </c>
      <c r="D90" s="155" t="s">
        <v>1972</v>
      </c>
      <c r="E90" s="117"/>
      <c r="F90" s="120">
        <v>5000</v>
      </c>
      <c r="G90" s="117"/>
      <c r="H90" s="117" t="s">
        <v>1995</v>
      </c>
      <c r="I90" s="117" t="s">
        <v>1995</v>
      </c>
      <c r="J90" s="117" t="s">
        <v>769</v>
      </c>
      <c r="K90" s="121">
        <v>42816</v>
      </c>
      <c r="L90" s="156" t="s">
        <v>1955</v>
      </c>
      <c r="M90" s="117"/>
    </row>
    <row r="91" spans="1:13" x14ac:dyDescent="0.2">
      <c r="A91" s="122" t="s">
        <v>2044</v>
      </c>
      <c r="B91" s="118" t="s">
        <v>2017</v>
      </c>
      <c r="C91" s="122" t="s">
        <v>1251</v>
      </c>
      <c r="D91" s="157" t="s">
        <v>1973</v>
      </c>
      <c r="E91" s="122"/>
      <c r="F91" s="126">
        <v>432.33</v>
      </c>
      <c r="G91" s="139"/>
      <c r="H91" s="122" t="s">
        <v>2071</v>
      </c>
      <c r="I91" s="122" t="s">
        <v>2071</v>
      </c>
      <c r="J91" s="122" t="s">
        <v>1254</v>
      </c>
      <c r="K91" s="127">
        <v>42816</v>
      </c>
      <c r="L91" s="158" t="s">
        <v>1954</v>
      </c>
      <c r="M91" s="139"/>
    </row>
    <row r="92" spans="1:13" x14ac:dyDescent="0.2">
      <c r="A92" s="117" t="s">
        <v>2045</v>
      </c>
      <c r="B92" s="118" t="s">
        <v>2018</v>
      </c>
      <c r="C92" s="117" t="s">
        <v>1996</v>
      </c>
      <c r="D92" s="155" t="s">
        <v>1974</v>
      </c>
      <c r="E92" s="117"/>
      <c r="F92" s="120">
        <v>2000</v>
      </c>
      <c r="G92" s="117"/>
      <c r="H92" s="117" t="s">
        <v>1996</v>
      </c>
      <c r="I92" s="117" t="s">
        <v>1996</v>
      </c>
      <c r="J92" s="117" t="s">
        <v>769</v>
      </c>
      <c r="K92" s="121">
        <v>42816</v>
      </c>
      <c r="L92" s="156" t="s">
        <v>1953</v>
      </c>
      <c r="M92" s="117"/>
    </row>
    <row r="93" spans="1:13" x14ac:dyDescent="0.2">
      <c r="A93" s="122" t="s">
        <v>2046</v>
      </c>
      <c r="B93" s="118" t="s">
        <v>2019</v>
      </c>
      <c r="C93" s="122" t="s">
        <v>1997</v>
      </c>
      <c r="D93" s="157" t="s">
        <v>1975</v>
      </c>
      <c r="E93" s="122"/>
      <c r="F93" s="126">
        <v>1500</v>
      </c>
      <c r="G93" s="139"/>
      <c r="H93" s="122" t="s">
        <v>2072</v>
      </c>
      <c r="I93" s="122" t="s">
        <v>2072</v>
      </c>
      <c r="J93" s="122" t="s">
        <v>1254</v>
      </c>
      <c r="K93" s="127">
        <v>42816</v>
      </c>
      <c r="L93" s="158" t="s">
        <v>1952</v>
      </c>
      <c r="M93" s="139"/>
    </row>
    <row r="94" spans="1:13" x14ac:dyDescent="0.2">
      <c r="A94" s="117" t="s">
        <v>2047</v>
      </c>
      <c r="B94" s="118" t="s">
        <v>2020</v>
      </c>
      <c r="C94" s="117" t="s">
        <v>1998</v>
      </c>
      <c r="D94" s="155" t="s">
        <v>1976</v>
      </c>
      <c r="E94" s="117"/>
      <c r="F94" s="120">
        <v>2080</v>
      </c>
      <c r="G94" s="117"/>
      <c r="H94" s="117" t="s">
        <v>1998</v>
      </c>
      <c r="I94" s="117" t="s">
        <v>1998</v>
      </c>
      <c r="J94" s="117" t="s">
        <v>769</v>
      </c>
      <c r="K94" s="121">
        <v>42818</v>
      </c>
      <c r="L94" s="156" t="s">
        <v>1951</v>
      </c>
      <c r="M94" s="117"/>
    </row>
    <row r="95" spans="1:13" x14ac:dyDescent="0.2">
      <c r="A95" s="122" t="s">
        <v>2048</v>
      </c>
      <c r="B95" s="118">
        <v>6994144636</v>
      </c>
      <c r="C95" s="122" t="s">
        <v>2062</v>
      </c>
      <c r="D95" s="157" t="s">
        <v>1977</v>
      </c>
      <c r="E95" s="122"/>
      <c r="F95" s="126">
        <v>122251.3</v>
      </c>
      <c r="G95" s="139"/>
      <c r="H95" s="122" t="s">
        <v>2062</v>
      </c>
      <c r="I95" s="122" t="s">
        <v>2062</v>
      </c>
      <c r="J95" s="122" t="s">
        <v>1964</v>
      </c>
      <c r="K95" s="127">
        <v>42818</v>
      </c>
      <c r="L95" s="158" t="s">
        <v>1950</v>
      </c>
      <c r="M95" s="139"/>
    </row>
    <row r="96" spans="1:13" x14ac:dyDescent="0.2">
      <c r="A96" s="117" t="s">
        <v>2049</v>
      </c>
      <c r="B96" s="118" t="s">
        <v>2021</v>
      </c>
      <c r="C96" s="117" t="s">
        <v>764</v>
      </c>
      <c r="D96" s="155" t="s">
        <v>1782</v>
      </c>
      <c r="E96" s="117"/>
      <c r="F96" s="120">
        <v>8663.85</v>
      </c>
      <c r="G96" s="117"/>
      <c r="H96" s="117" t="s">
        <v>764</v>
      </c>
      <c r="I96" s="117" t="s">
        <v>764</v>
      </c>
      <c r="J96" s="117" t="s">
        <v>769</v>
      </c>
      <c r="K96" s="121">
        <v>42821</v>
      </c>
      <c r="L96" s="156" t="s">
        <v>1949</v>
      </c>
      <c r="M96" s="117"/>
    </row>
    <row r="97" spans="1:13" x14ac:dyDescent="0.2">
      <c r="A97" s="122" t="s">
        <v>2050</v>
      </c>
      <c r="B97" s="118" t="s">
        <v>2022</v>
      </c>
      <c r="C97" s="122" t="s">
        <v>1999</v>
      </c>
      <c r="D97" s="157" t="s">
        <v>1978</v>
      </c>
      <c r="E97" s="122"/>
      <c r="F97" s="126">
        <v>1000</v>
      </c>
      <c r="G97" s="139"/>
      <c r="H97" s="122" t="s">
        <v>2063</v>
      </c>
      <c r="I97" s="122" t="s">
        <v>2064</v>
      </c>
      <c r="J97" s="122" t="s">
        <v>1254</v>
      </c>
      <c r="K97" s="127">
        <v>42822</v>
      </c>
      <c r="L97" s="158" t="s">
        <v>1948</v>
      </c>
      <c r="M97" s="139"/>
    </row>
    <row r="98" spans="1:13" x14ac:dyDescent="0.2">
      <c r="A98" s="117" t="s">
        <v>2051</v>
      </c>
      <c r="B98" s="118" t="s">
        <v>2023</v>
      </c>
      <c r="C98" s="117" t="s">
        <v>2000</v>
      </c>
      <c r="D98" s="155" t="s">
        <v>1979</v>
      </c>
      <c r="E98" s="117"/>
      <c r="F98" s="120">
        <v>980</v>
      </c>
      <c r="G98" s="117"/>
      <c r="H98" s="117" t="s">
        <v>2065</v>
      </c>
      <c r="I98" s="117" t="s">
        <v>2066</v>
      </c>
      <c r="J98" s="117" t="s">
        <v>1254</v>
      </c>
      <c r="K98" s="121">
        <v>42822</v>
      </c>
      <c r="L98" s="156" t="s">
        <v>1947</v>
      </c>
      <c r="M98" s="117"/>
    </row>
    <row r="99" spans="1:13" x14ac:dyDescent="0.2">
      <c r="A99" s="122" t="s">
        <v>2052</v>
      </c>
      <c r="B99" s="118" t="s">
        <v>2024</v>
      </c>
      <c r="C99" s="122" t="s">
        <v>257</v>
      </c>
      <c r="D99" s="157" t="s">
        <v>1980</v>
      </c>
      <c r="E99" s="122"/>
      <c r="F99" s="126">
        <v>2745</v>
      </c>
      <c r="G99" s="139"/>
      <c r="H99" s="122" t="s">
        <v>2067</v>
      </c>
      <c r="I99" s="122" t="s">
        <v>2068</v>
      </c>
      <c r="J99" s="122" t="s">
        <v>1254</v>
      </c>
      <c r="K99" s="127">
        <v>42822</v>
      </c>
      <c r="L99" s="158" t="s">
        <v>1946</v>
      </c>
      <c r="M99" s="139"/>
    </row>
    <row r="100" spans="1:13" x14ac:dyDescent="0.2">
      <c r="A100" s="117" t="s">
        <v>2053</v>
      </c>
      <c r="B100" s="118" t="s">
        <v>2025</v>
      </c>
      <c r="C100" s="117" t="s">
        <v>82</v>
      </c>
      <c r="D100" s="155" t="s">
        <v>1981</v>
      </c>
      <c r="E100" s="117"/>
      <c r="F100" s="120">
        <v>12600</v>
      </c>
      <c r="G100" s="117"/>
      <c r="H100" s="117" t="s">
        <v>2073</v>
      </c>
      <c r="I100" s="117" t="s">
        <v>2073</v>
      </c>
      <c r="J100" s="117" t="s">
        <v>1254</v>
      </c>
      <c r="K100" s="121">
        <v>42822</v>
      </c>
      <c r="L100" s="156" t="s">
        <v>1945</v>
      </c>
      <c r="M100" s="117"/>
    </row>
    <row r="101" spans="1:13" x14ac:dyDescent="0.2">
      <c r="A101" s="122" t="s">
        <v>2054</v>
      </c>
      <c r="B101" s="118" t="s">
        <v>2026</v>
      </c>
      <c r="C101" s="122" t="s">
        <v>2001</v>
      </c>
      <c r="D101" s="157" t="s">
        <v>1982</v>
      </c>
      <c r="E101" s="122"/>
      <c r="F101" s="126">
        <v>4000</v>
      </c>
      <c r="G101" s="139"/>
      <c r="H101" s="122" t="s">
        <v>2074</v>
      </c>
      <c r="I101" s="122" t="s">
        <v>2074</v>
      </c>
      <c r="J101" s="122" t="s">
        <v>1254</v>
      </c>
      <c r="K101" s="127">
        <v>42822</v>
      </c>
      <c r="L101" s="158" t="s">
        <v>1944</v>
      </c>
      <c r="M101" s="139"/>
    </row>
    <row r="102" spans="1:13" x14ac:dyDescent="0.2">
      <c r="A102" s="117" t="s">
        <v>2055</v>
      </c>
      <c r="B102" s="118" t="s">
        <v>2027</v>
      </c>
      <c r="C102" s="117" t="s">
        <v>2002</v>
      </c>
      <c r="D102" s="155" t="s">
        <v>1983</v>
      </c>
      <c r="E102" s="117"/>
      <c r="F102" s="120">
        <v>2472.8000000000002</v>
      </c>
      <c r="G102" s="117"/>
      <c r="H102" s="117" t="s">
        <v>2002</v>
      </c>
      <c r="I102" s="117" t="s">
        <v>2002</v>
      </c>
      <c r="J102" s="117" t="s">
        <v>769</v>
      </c>
      <c r="K102" s="121">
        <v>42822</v>
      </c>
      <c r="L102" s="156" t="s">
        <v>1943</v>
      </c>
      <c r="M102" s="117"/>
    </row>
    <row r="103" spans="1:13" x14ac:dyDescent="0.2">
      <c r="A103" s="122" t="s">
        <v>2056</v>
      </c>
      <c r="B103" s="118" t="s">
        <v>2028</v>
      </c>
      <c r="C103" s="122" t="s">
        <v>1511</v>
      </c>
      <c r="D103" s="157" t="s">
        <v>1984</v>
      </c>
      <c r="E103" s="122"/>
      <c r="F103" s="126">
        <v>25000</v>
      </c>
      <c r="G103" s="139"/>
      <c r="H103" s="122" t="s">
        <v>1511</v>
      </c>
      <c r="I103" s="122" t="s">
        <v>1511</v>
      </c>
      <c r="J103" s="122" t="s">
        <v>769</v>
      </c>
      <c r="K103" s="127">
        <v>42822</v>
      </c>
      <c r="L103" s="160" t="s">
        <v>1942</v>
      </c>
      <c r="M103" s="139"/>
    </row>
    <row r="104" spans="1:13" x14ac:dyDescent="0.2">
      <c r="A104" s="117" t="s">
        <v>2057</v>
      </c>
      <c r="B104" s="118" t="s">
        <v>2029</v>
      </c>
      <c r="C104" s="117" t="s">
        <v>2003</v>
      </c>
      <c r="D104" s="155" t="s">
        <v>1985</v>
      </c>
      <c r="E104" s="117"/>
      <c r="F104" s="120">
        <v>25000</v>
      </c>
      <c r="G104" s="117"/>
      <c r="H104" s="117" t="s">
        <v>2003</v>
      </c>
      <c r="I104" s="117" t="s">
        <v>2003</v>
      </c>
      <c r="J104" s="117" t="s">
        <v>769</v>
      </c>
      <c r="K104" s="121">
        <v>42822</v>
      </c>
      <c r="L104" s="161" t="s">
        <v>1941</v>
      </c>
      <c r="M104" s="117"/>
    </row>
    <row r="105" spans="1:13" x14ac:dyDescent="0.2">
      <c r="A105" s="122" t="s">
        <v>2058</v>
      </c>
      <c r="B105" s="118" t="s">
        <v>2030</v>
      </c>
      <c r="C105" s="122" t="s">
        <v>2003</v>
      </c>
      <c r="D105" s="157" t="s">
        <v>1985</v>
      </c>
      <c r="E105" s="122"/>
      <c r="F105" s="126">
        <v>5275</v>
      </c>
      <c r="G105" s="139"/>
      <c r="H105" s="122" t="s">
        <v>2077</v>
      </c>
      <c r="I105" s="122" t="s">
        <v>2078</v>
      </c>
      <c r="J105" s="122" t="s">
        <v>1254</v>
      </c>
      <c r="K105" s="127">
        <v>42823</v>
      </c>
      <c r="L105" s="158" t="s">
        <v>1940</v>
      </c>
      <c r="M105" s="139"/>
    </row>
    <row r="106" spans="1:13" x14ac:dyDescent="0.2">
      <c r="A106" s="117" t="s">
        <v>2059</v>
      </c>
      <c r="B106" s="118" t="s">
        <v>2031</v>
      </c>
      <c r="C106" s="117" t="s">
        <v>2003</v>
      </c>
      <c r="D106" s="155" t="s">
        <v>1986</v>
      </c>
      <c r="E106" s="117"/>
      <c r="F106" s="120">
        <v>16915</v>
      </c>
      <c r="G106" s="117"/>
      <c r="H106" s="116" t="s">
        <v>2081</v>
      </c>
      <c r="I106" s="117" t="s">
        <v>2082</v>
      </c>
      <c r="J106" s="117" t="s">
        <v>1254</v>
      </c>
      <c r="K106" s="121">
        <v>42823</v>
      </c>
      <c r="L106" s="156" t="s">
        <v>1939</v>
      </c>
      <c r="M106" s="117"/>
    </row>
    <row r="107" spans="1:13" x14ac:dyDescent="0.2">
      <c r="A107" s="122" t="s">
        <v>2060</v>
      </c>
      <c r="B107" s="118" t="s">
        <v>2032</v>
      </c>
      <c r="C107" s="122" t="s">
        <v>2004</v>
      </c>
      <c r="D107" s="157" t="s">
        <v>1987</v>
      </c>
      <c r="E107" s="122"/>
      <c r="F107" s="126">
        <v>5680</v>
      </c>
      <c r="G107" s="139"/>
      <c r="H107" s="122" t="s">
        <v>2080</v>
      </c>
      <c r="I107" s="122" t="s">
        <v>2079</v>
      </c>
      <c r="J107" s="122" t="s">
        <v>1254</v>
      </c>
      <c r="K107" s="127">
        <v>42823</v>
      </c>
      <c r="L107" s="158" t="s">
        <v>1938</v>
      </c>
      <c r="M107" s="139"/>
    </row>
    <row r="108" spans="1:13" x14ac:dyDescent="0.2">
      <c r="A108" s="117" t="s">
        <v>2061</v>
      </c>
      <c r="B108" s="118" t="s">
        <v>2033</v>
      </c>
      <c r="C108" s="117" t="s">
        <v>2005</v>
      </c>
      <c r="D108" s="155" t="s">
        <v>1988</v>
      </c>
      <c r="E108" s="117"/>
      <c r="F108" s="120">
        <v>3200</v>
      </c>
      <c r="G108" s="117"/>
      <c r="H108" s="117" t="s">
        <v>2005</v>
      </c>
      <c r="I108" s="117" t="s">
        <v>2075</v>
      </c>
      <c r="J108" s="117" t="s">
        <v>769</v>
      </c>
      <c r="K108" s="121">
        <v>42823</v>
      </c>
      <c r="L108" s="156" t="s">
        <v>1937</v>
      </c>
      <c r="M108" s="117"/>
    </row>
    <row r="109" spans="1:13" x14ac:dyDescent="0.2">
      <c r="A109" s="139" t="s">
        <v>2096</v>
      </c>
      <c r="B109" s="162" t="s">
        <v>2088</v>
      </c>
      <c r="C109" s="139" t="s">
        <v>2083</v>
      </c>
      <c r="D109" s="145" t="s">
        <v>2104</v>
      </c>
      <c r="E109" s="139"/>
      <c r="F109" s="163">
        <v>566</v>
      </c>
      <c r="G109" s="139"/>
      <c r="H109" s="139" t="s">
        <v>2083</v>
      </c>
      <c r="I109" s="139" t="s">
        <v>2083</v>
      </c>
      <c r="J109" s="139" t="s">
        <v>769</v>
      </c>
      <c r="K109" s="164">
        <v>42828</v>
      </c>
      <c r="L109" s="139" t="s">
        <v>2109</v>
      </c>
      <c r="M109" s="139"/>
    </row>
    <row r="110" spans="1:13" x14ac:dyDescent="0.2">
      <c r="A110" s="117" t="s">
        <v>2097</v>
      </c>
      <c r="B110" s="162" t="s">
        <v>2089</v>
      </c>
      <c r="C110" s="117" t="s">
        <v>2084</v>
      </c>
      <c r="D110" s="165" t="s">
        <v>2105</v>
      </c>
      <c r="E110" s="117"/>
      <c r="F110" s="166">
        <v>800</v>
      </c>
      <c r="G110" s="117"/>
      <c r="H110" s="117" t="s">
        <v>2084</v>
      </c>
      <c r="I110" s="117" t="s">
        <v>2084</v>
      </c>
      <c r="J110" s="117" t="s">
        <v>769</v>
      </c>
      <c r="K110" s="167">
        <v>42831</v>
      </c>
      <c r="L110" s="117" t="s">
        <v>2110</v>
      </c>
      <c r="M110" s="117"/>
    </row>
    <row r="111" spans="1:13" x14ac:dyDescent="0.2">
      <c r="A111" s="139" t="s">
        <v>2098</v>
      </c>
      <c r="B111" s="162" t="s">
        <v>2090</v>
      </c>
      <c r="C111" s="139" t="s">
        <v>2085</v>
      </c>
      <c r="D111" s="168" t="s">
        <v>2117</v>
      </c>
      <c r="E111" s="139"/>
      <c r="F111" s="163">
        <v>5000</v>
      </c>
      <c r="G111" s="139"/>
      <c r="H111" s="139" t="s">
        <v>2085</v>
      </c>
      <c r="I111" s="139" t="s">
        <v>2085</v>
      </c>
      <c r="J111" s="139" t="s">
        <v>769</v>
      </c>
      <c r="K111" s="164">
        <v>42831</v>
      </c>
      <c r="L111" s="139" t="s">
        <v>2111</v>
      </c>
      <c r="M111" s="139"/>
    </row>
    <row r="112" spans="1:13" x14ac:dyDescent="0.2">
      <c r="A112" s="117" t="s">
        <v>2099</v>
      </c>
      <c r="B112" s="162" t="s">
        <v>2091</v>
      </c>
      <c r="C112" s="148" t="s">
        <v>1758</v>
      </c>
      <c r="D112" s="165" t="s">
        <v>1774</v>
      </c>
      <c r="E112" s="117"/>
      <c r="F112" s="166">
        <v>2175.5</v>
      </c>
      <c r="G112" s="117"/>
      <c r="H112" s="117" t="s">
        <v>1758</v>
      </c>
      <c r="I112" s="117" t="s">
        <v>1758</v>
      </c>
      <c r="J112" s="117" t="s">
        <v>769</v>
      </c>
      <c r="K112" s="167">
        <v>42837</v>
      </c>
      <c r="L112" s="117" t="s">
        <v>2112</v>
      </c>
      <c r="M112" s="117"/>
    </row>
    <row r="113" spans="1:13" x14ac:dyDescent="0.2">
      <c r="A113" s="139" t="s">
        <v>2100</v>
      </c>
      <c r="B113" s="162" t="s">
        <v>2092</v>
      </c>
      <c r="C113" s="139" t="s">
        <v>2086</v>
      </c>
      <c r="D113" s="145" t="s">
        <v>2106</v>
      </c>
      <c r="E113" s="139"/>
      <c r="F113" s="163">
        <v>2650</v>
      </c>
      <c r="G113" s="139"/>
      <c r="H113" s="139" t="s">
        <v>2086</v>
      </c>
      <c r="I113" s="139" t="s">
        <v>2086</v>
      </c>
      <c r="J113" s="139" t="s">
        <v>769</v>
      </c>
      <c r="K113" s="164">
        <v>42839</v>
      </c>
      <c r="L113" s="139" t="s">
        <v>2113</v>
      </c>
      <c r="M113" s="139"/>
    </row>
    <row r="114" spans="1:13" x14ac:dyDescent="0.2">
      <c r="A114" s="117" t="s">
        <v>2101</v>
      </c>
      <c r="B114" s="162" t="s">
        <v>2093</v>
      </c>
      <c r="C114" s="148" t="s">
        <v>2087</v>
      </c>
      <c r="D114" s="165" t="s">
        <v>2107</v>
      </c>
      <c r="E114" s="117"/>
      <c r="F114" s="166">
        <v>600</v>
      </c>
      <c r="G114" s="117"/>
      <c r="H114" s="117" t="s">
        <v>2087</v>
      </c>
      <c r="I114" s="117" t="s">
        <v>2087</v>
      </c>
      <c r="J114" s="117" t="s">
        <v>769</v>
      </c>
      <c r="K114" s="167">
        <v>42839</v>
      </c>
      <c r="L114" s="117" t="s">
        <v>2114</v>
      </c>
      <c r="M114" s="117"/>
    </row>
    <row r="115" spans="1:13" x14ac:dyDescent="0.2">
      <c r="A115" s="139" t="s">
        <v>2102</v>
      </c>
      <c r="B115" s="162" t="s">
        <v>2094</v>
      </c>
      <c r="C115" s="139" t="s">
        <v>749</v>
      </c>
      <c r="D115" s="145" t="s">
        <v>2108</v>
      </c>
      <c r="E115" s="139"/>
      <c r="F115" s="163">
        <v>30</v>
      </c>
      <c r="G115" s="139"/>
      <c r="H115" s="139" t="s">
        <v>749</v>
      </c>
      <c r="I115" s="139" t="s">
        <v>749</v>
      </c>
      <c r="J115" s="139" t="s">
        <v>769</v>
      </c>
      <c r="K115" s="164">
        <v>42839</v>
      </c>
      <c r="L115" s="139" t="s">
        <v>2115</v>
      </c>
      <c r="M115" s="139"/>
    </row>
    <row r="116" spans="1:13" x14ac:dyDescent="0.2">
      <c r="A116" s="117" t="s">
        <v>2103</v>
      </c>
      <c r="B116" s="162" t="s">
        <v>2095</v>
      </c>
      <c r="C116" s="117" t="s">
        <v>1756</v>
      </c>
      <c r="D116" s="165" t="s">
        <v>1771</v>
      </c>
      <c r="E116" s="117"/>
      <c r="F116" s="166">
        <v>129.55000000000001</v>
      </c>
      <c r="G116" s="117"/>
      <c r="H116" s="117" t="s">
        <v>1756</v>
      </c>
      <c r="I116" s="117" t="s">
        <v>1756</v>
      </c>
      <c r="J116" s="117" t="s">
        <v>769</v>
      </c>
      <c r="K116" s="167">
        <v>42845</v>
      </c>
      <c r="L116" s="117" t="s">
        <v>2116</v>
      </c>
      <c r="M116" s="117"/>
    </row>
    <row r="117" spans="1:13" x14ac:dyDescent="0.2">
      <c r="A117" s="139" t="s">
        <v>2122</v>
      </c>
      <c r="B117" s="118" t="s">
        <v>2121</v>
      </c>
      <c r="C117" s="139" t="s">
        <v>513</v>
      </c>
      <c r="D117" s="152" t="s">
        <v>1820</v>
      </c>
      <c r="E117" s="139"/>
      <c r="F117" s="153">
        <v>40838</v>
      </c>
      <c r="G117" s="139"/>
      <c r="H117" s="139" t="s">
        <v>2119</v>
      </c>
      <c r="I117" s="139" t="s">
        <v>2120</v>
      </c>
      <c r="J117" s="139" t="s">
        <v>933</v>
      </c>
      <c r="K117" s="154">
        <v>42851</v>
      </c>
      <c r="L117" s="139" t="s">
        <v>2118</v>
      </c>
      <c r="M117" s="139"/>
    </row>
    <row r="118" spans="1:13" x14ac:dyDescent="0.2">
      <c r="A118" s="117" t="s">
        <v>2125</v>
      </c>
      <c r="B118" s="162" t="s">
        <v>2124</v>
      </c>
      <c r="C118" s="117" t="s">
        <v>2128</v>
      </c>
      <c r="D118" s="132" t="s">
        <v>2129</v>
      </c>
      <c r="E118" s="117"/>
      <c r="F118" s="166">
        <v>2795</v>
      </c>
      <c r="G118" s="117"/>
      <c r="H118" s="117" t="s">
        <v>2126</v>
      </c>
      <c r="I118" s="117" t="s">
        <v>2127</v>
      </c>
      <c r="J118" s="117" t="s">
        <v>1254</v>
      </c>
      <c r="K118" s="121">
        <v>42851</v>
      </c>
      <c r="L118" s="117" t="s">
        <v>2123</v>
      </c>
      <c r="M118" s="117"/>
    </row>
    <row r="119" spans="1:13" x14ac:dyDescent="0.2">
      <c r="A119" s="139" t="s">
        <v>2132</v>
      </c>
      <c r="B119" s="169" t="s">
        <v>2133</v>
      </c>
      <c r="C119" s="139" t="s">
        <v>277</v>
      </c>
      <c r="D119" s="168" t="s">
        <v>2134</v>
      </c>
      <c r="E119" s="139"/>
      <c r="F119" s="163">
        <v>1160</v>
      </c>
      <c r="G119" s="139"/>
      <c r="H119" s="139" t="s">
        <v>2131</v>
      </c>
      <c r="I119" s="139" t="s">
        <v>2131</v>
      </c>
      <c r="J119" s="139" t="s">
        <v>1254</v>
      </c>
      <c r="K119" s="154">
        <v>42851</v>
      </c>
      <c r="L119" s="139" t="s">
        <v>2130</v>
      </c>
      <c r="M119" s="139"/>
    </row>
    <row r="120" spans="1:13" x14ac:dyDescent="0.2">
      <c r="A120" s="117" t="s">
        <v>2136</v>
      </c>
      <c r="B120" s="118" t="s">
        <v>2135</v>
      </c>
      <c r="C120" s="117" t="s">
        <v>1869</v>
      </c>
      <c r="D120" s="155" t="s">
        <v>1879</v>
      </c>
      <c r="E120" s="117"/>
      <c r="F120" s="120">
        <v>647</v>
      </c>
      <c r="G120" s="117"/>
      <c r="H120" s="117" t="s">
        <v>1921</v>
      </c>
      <c r="I120" s="117" t="s">
        <v>1922</v>
      </c>
      <c r="J120" s="117" t="s">
        <v>1254</v>
      </c>
      <c r="K120" s="121">
        <v>42853</v>
      </c>
      <c r="L120" s="117" t="s">
        <v>2137</v>
      </c>
      <c r="M120" s="117"/>
    </row>
    <row r="121" spans="1:13" x14ac:dyDescent="0.2">
      <c r="A121" s="117" t="s">
        <v>2138</v>
      </c>
      <c r="B121" s="118" t="s">
        <v>2139</v>
      </c>
      <c r="C121" s="117" t="s">
        <v>483</v>
      </c>
      <c r="D121" s="119" t="s">
        <v>2154</v>
      </c>
      <c r="E121" s="117"/>
      <c r="F121" s="120">
        <v>90</v>
      </c>
      <c r="G121" s="117"/>
      <c r="H121" s="117" t="s">
        <v>483</v>
      </c>
      <c r="I121" s="117" t="s">
        <v>483</v>
      </c>
      <c r="J121" s="117" t="s">
        <v>769</v>
      </c>
      <c r="K121" s="121">
        <v>42857</v>
      </c>
      <c r="L121" s="117" t="s">
        <v>2158</v>
      </c>
      <c r="M121" s="117"/>
    </row>
    <row r="122" spans="1:13" x14ac:dyDescent="0.2">
      <c r="A122" s="122" t="s">
        <v>2140</v>
      </c>
      <c r="B122" s="118" t="s">
        <v>2141</v>
      </c>
      <c r="C122" s="123" t="s">
        <v>2142</v>
      </c>
      <c r="D122" s="124" t="s">
        <v>1787</v>
      </c>
      <c r="E122" s="125"/>
      <c r="F122" s="126">
        <v>17000</v>
      </c>
      <c r="G122" s="125"/>
      <c r="H122" s="123" t="s">
        <v>2142</v>
      </c>
      <c r="I122" s="123" t="s">
        <v>2142</v>
      </c>
      <c r="J122" s="122" t="s">
        <v>769</v>
      </c>
      <c r="K122" s="127">
        <v>42857</v>
      </c>
      <c r="L122" s="122" t="s">
        <v>2159</v>
      </c>
      <c r="M122" s="125"/>
    </row>
    <row r="123" spans="1:13" x14ac:dyDescent="0.2">
      <c r="A123" s="117" t="s">
        <v>2143</v>
      </c>
      <c r="B123" s="118" t="s">
        <v>2144</v>
      </c>
      <c r="C123" s="117" t="s">
        <v>469</v>
      </c>
      <c r="D123" s="119" t="s">
        <v>1830</v>
      </c>
      <c r="E123" s="117"/>
      <c r="F123" s="120">
        <v>500</v>
      </c>
      <c r="G123" s="117"/>
      <c r="H123" s="117" t="s">
        <v>469</v>
      </c>
      <c r="I123" s="117" t="s">
        <v>469</v>
      </c>
      <c r="J123" s="117" t="s">
        <v>769</v>
      </c>
      <c r="K123" s="121">
        <v>42857</v>
      </c>
      <c r="L123" s="117" t="s">
        <v>2160</v>
      </c>
      <c r="M123" s="117"/>
    </row>
    <row r="124" spans="1:13" x14ac:dyDescent="0.2">
      <c r="A124" s="122" t="s">
        <v>2145</v>
      </c>
      <c r="B124" s="118" t="s">
        <v>2146</v>
      </c>
      <c r="C124" s="122" t="s">
        <v>2147</v>
      </c>
      <c r="D124" s="128" t="s">
        <v>2155</v>
      </c>
      <c r="E124" s="125"/>
      <c r="F124" s="126">
        <v>1200</v>
      </c>
      <c r="G124" s="125"/>
      <c r="H124" s="122" t="s">
        <v>2147</v>
      </c>
      <c r="I124" s="122" t="s">
        <v>2147</v>
      </c>
      <c r="J124" s="122" t="s">
        <v>769</v>
      </c>
      <c r="K124" s="127">
        <v>42857</v>
      </c>
      <c r="L124" s="122" t="s">
        <v>2161</v>
      </c>
      <c r="M124" s="125"/>
    </row>
    <row r="125" spans="1:13" x14ac:dyDescent="0.2">
      <c r="A125" s="117" t="s">
        <v>2148</v>
      </c>
      <c r="B125" s="118" t="s">
        <v>2149</v>
      </c>
      <c r="C125" s="117" t="s">
        <v>2150</v>
      </c>
      <c r="D125" s="119" t="s">
        <v>1978</v>
      </c>
      <c r="E125" s="117"/>
      <c r="F125" s="120">
        <v>175</v>
      </c>
      <c r="G125" s="117"/>
      <c r="H125" s="117" t="s">
        <v>2150</v>
      </c>
      <c r="I125" s="117" t="s">
        <v>2150</v>
      </c>
      <c r="J125" s="117" t="s">
        <v>2157</v>
      </c>
      <c r="K125" s="121">
        <v>42857</v>
      </c>
      <c r="L125" s="117" t="s">
        <v>2162</v>
      </c>
      <c r="M125" s="117"/>
    </row>
    <row r="126" spans="1:13" x14ac:dyDescent="0.2">
      <c r="A126" s="122" t="s">
        <v>2151</v>
      </c>
      <c r="B126" s="118" t="s">
        <v>2152</v>
      </c>
      <c r="C126" s="122" t="s">
        <v>2153</v>
      </c>
      <c r="D126" s="128" t="s">
        <v>2156</v>
      </c>
      <c r="E126" s="125"/>
      <c r="F126" s="126">
        <v>159.75</v>
      </c>
      <c r="G126" s="125"/>
      <c r="H126" s="122" t="s">
        <v>2153</v>
      </c>
      <c r="I126" s="122" t="s">
        <v>2153</v>
      </c>
      <c r="J126" s="122" t="s">
        <v>769</v>
      </c>
      <c r="K126" s="127">
        <v>42857</v>
      </c>
      <c r="L126" s="122" t="s">
        <v>2163</v>
      </c>
      <c r="M126" s="125"/>
    </row>
    <row r="127" spans="1:13" x14ac:dyDescent="0.2">
      <c r="A127" s="117" t="s">
        <v>2164</v>
      </c>
      <c r="B127" s="118" t="s">
        <v>2165</v>
      </c>
      <c r="C127" s="117" t="s">
        <v>613</v>
      </c>
      <c r="D127" s="119" t="s">
        <v>1843</v>
      </c>
      <c r="E127" s="117"/>
      <c r="F127" s="120">
        <v>90</v>
      </c>
      <c r="G127" s="117"/>
      <c r="H127" s="117" t="s">
        <v>613</v>
      </c>
      <c r="I127" s="117" t="s">
        <v>613</v>
      </c>
      <c r="J127" s="117" t="s">
        <v>769</v>
      </c>
      <c r="K127" s="121">
        <v>42858</v>
      </c>
      <c r="L127" s="117" t="s">
        <v>2172</v>
      </c>
      <c r="M127" s="117"/>
    </row>
    <row r="128" spans="1:13" x14ac:dyDescent="0.2">
      <c r="A128" s="122" t="s">
        <v>2166</v>
      </c>
      <c r="B128" s="118" t="s">
        <v>2167</v>
      </c>
      <c r="C128" s="122" t="s">
        <v>2168</v>
      </c>
      <c r="D128" s="128" t="s">
        <v>1784</v>
      </c>
      <c r="E128" s="125"/>
      <c r="F128" s="126">
        <v>960</v>
      </c>
      <c r="G128" s="125"/>
      <c r="H128" s="122" t="s">
        <v>2168</v>
      </c>
      <c r="I128" s="122" t="s">
        <v>2168</v>
      </c>
      <c r="J128" s="122" t="s">
        <v>769</v>
      </c>
      <c r="K128" s="127">
        <v>42858</v>
      </c>
      <c r="L128" s="122" t="s">
        <v>2173</v>
      </c>
      <c r="M128" s="125"/>
    </row>
    <row r="129" spans="1:13" x14ac:dyDescent="0.2">
      <c r="A129" s="117" t="s">
        <v>2169</v>
      </c>
      <c r="B129" s="118" t="s">
        <v>2170</v>
      </c>
      <c r="C129" s="117" t="s">
        <v>484</v>
      </c>
      <c r="D129" s="119" t="s">
        <v>2171</v>
      </c>
      <c r="E129" s="117"/>
      <c r="F129" s="120">
        <v>411</v>
      </c>
      <c r="G129" s="117"/>
      <c r="H129" s="117" t="s">
        <v>484</v>
      </c>
      <c r="I129" s="117" t="s">
        <v>484</v>
      </c>
      <c r="J129" s="117" t="s">
        <v>769</v>
      </c>
      <c r="K129" s="121">
        <v>42858</v>
      </c>
      <c r="L129" s="117" t="s">
        <v>2174</v>
      </c>
      <c r="M129" s="117"/>
    </row>
    <row r="130" spans="1:13" x14ac:dyDescent="0.2">
      <c r="A130" s="122" t="s">
        <v>2176</v>
      </c>
      <c r="B130" s="118" t="s">
        <v>2177</v>
      </c>
      <c r="C130" s="122" t="s">
        <v>2175</v>
      </c>
      <c r="D130" s="128" t="s">
        <v>2178</v>
      </c>
      <c r="E130" s="125"/>
      <c r="F130" s="126">
        <v>8100</v>
      </c>
      <c r="G130" s="125"/>
      <c r="H130" s="122" t="s">
        <v>2175</v>
      </c>
      <c r="I130" s="122" t="s">
        <v>2175</v>
      </c>
      <c r="J130" s="122" t="s">
        <v>769</v>
      </c>
      <c r="K130" s="127">
        <v>42859</v>
      </c>
      <c r="L130" s="122" t="s">
        <v>2179</v>
      </c>
      <c r="M130" s="125"/>
    </row>
    <row r="131" spans="1:13" x14ac:dyDescent="0.2">
      <c r="A131" s="117" t="s">
        <v>2181</v>
      </c>
      <c r="B131" s="118" t="s">
        <v>2183</v>
      </c>
      <c r="C131" s="117" t="s">
        <v>2180</v>
      </c>
      <c r="D131" s="119" t="s">
        <v>2182</v>
      </c>
      <c r="E131" s="117"/>
      <c r="F131" s="120">
        <v>122</v>
      </c>
      <c r="G131" s="117"/>
      <c r="H131" s="117" t="s">
        <v>2180</v>
      </c>
      <c r="I131" s="117" t="s">
        <v>2180</v>
      </c>
      <c r="J131" s="117" t="s">
        <v>769</v>
      </c>
      <c r="K131" s="121">
        <v>42859</v>
      </c>
      <c r="L131" s="117" t="s">
        <v>2184</v>
      </c>
      <c r="M131" s="117"/>
    </row>
    <row r="132" spans="1:13" x14ac:dyDescent="0.2">
      <c r="A132" s="122" t="s">
        <v>2185</v>
      </c>
      <c r="B132" s="118" t="s">
        <v>2186</v>
      </c>
      <c r="C132" s="122" t="s">
        <v>2187</v>
      </c>
      <c r="D132" s="128" t="s">
        <v>2195</v>
      </c>
      <c r="E132" s="125"/>
      <c r="F132" s="126">
        <v>1350</v>
      </c>
      <c r="G132" s="125"/>
      <c r="H132" s="122" t="s">
        <v>2197</v>
      </c>
      <c r="I132" s="122" t="s">
        <v>2198</v>
      </c>
      <c r="J132" s="122" t="s">
        <v>1254</v>
      </c>
      <c r="K132" s="127">
        <v>42860</v>
      </c>
      <c r="L132" s="122" t="s">
        <v>2199</v>
      </c>
      <c r="M132" s="125"/>
    </row>
    <row r="133" spans="1:13" x14ac:dyDescent="0.2">
      <c r="A133" s="117" t="s">
        <v>2188</v>
      </c>
      <c r="B133" s="118" t="s">
        <v>2189</v>
      </c>
      <c r="C133" s="117" t="s">
        <v>764</v>
      </c>
      <c r="D133" s="119" t="s">
        <v>1782</v>
      </c>
      <c r="E133" s="117"/>
      <c r="F133" s="120">
        <v>1500</v>
      </c>
      <c r="G133" s="117"/>
      <c r="H133" s="117" t="s">
        <v>764</v>
      </c>
      <c r="I133" s="117" t="s">
        <v>764</v>
      </c>
      <c r="J133" s="117" t="s">
        <v>769</v>
      </c>
      <c r="K133" s="121">
        <v>42860</v>
      </c>
      <c r="L133" s="117" t="s">
        <v>2200</v>
      </c>
      <c r="M133" s="117"/>
    </row>
    <row r="134" spans="1:13" x14ac:dyDescent="0.2">
      <c r="A134" s="122" t="s">
        <v>2190</v>
      </c>
      <c r="B134" s="118" t="s">
        <v>2191</v>
      </c>
      <c r="C134" s="122" t="s">
        <v>2192</v>
      </c>
      <c r="D134" s="128" t="s">
        <v>2196</v>
      </c>
      <c r="E134" s="125"/>
      <c r="F134" s="126">
        <v>1000</v>
      </c>
      <c r="G134" s="125"/>
      <c r="H134" s="122" t="s">
        <v>2192</v>
      </c>
      <c r="I134" s="122" t="s">
        <v>2192</v>
      </c>
      <c r="J134" s="122" t="s">
        <v>769</v>
      </c>
      <c r="K134" s="127">
        <v>42860</v>
      </c>
      <c r="L134" s="122" t="s">
        <v>2201</v>
      </c>
      <c r="M134" s="125"/>
    </row>
    <row r="135" spans="1:13" x14ac:dyDescent="0.2">
      <c r="A135" s="117" t="s">
        <v>2193</v>
      </c>
      <c r="B135" s="118" t="s">
        <v>2194</v>
      </c>
      <c r="C135" s="117" t="s">
        <v>764</v>
      </c>
      <c r="D135" s="119" t="s">
        <v>1782</v>
      </c>
      <c r="E135" s="117"/>
      <c r="F135" s="120">
        <v>1200</v>
      </c>
      <c r="G135" s="117"/>
      <c r="H135" s="117" t="s">
        <v>764</v>
      </c>
      <c r="I135" s="117" t="s">
        <v>764</v>
      </c>
      <c r="J135" s="117" t="s">
        <v>769</v>
      </c>
      <c r="K135" s="121">
        <v>42860</v>
      </c>
      <c r="L135" s="117" t="s">
        <v>2202</v>
      </c>
      <c r="M135" s="117"/>
    </row>
    <row r="136" spans="1:13" x14ac:dyDescent="0.2">
      <c r="A136" s="122" t="s">
        <v>2203</v>
      </c>
      <c r="B136" s="118" t="s">
        <v>2204</v>
      </c>
      <c r="C136" s="122" t="s">
        <v>1511</v>
      </c>
      <c r="D136" s="128" t="s">
        <v>1984</v>
      </c>
      <c r="E136" s="125"/>
      <c r="F136" s="126">
        <v>30000</v>
      </c>
      <c r="G136" s="125"/>
      <c r="H136" s="122" t="s">
        <v>1511</v>
      </c>
      <c r="I136" s="122" t="s">
        <v>1511</v>
      </c>
      <c r="J136" s="122" t="s">
        <v>2211</v>
      </c>
      <c r="K136" s="127">
        <v>42865</v>
      </c>
      <c r="L136" s="122" t="s">
        <v>2212</v>
      </c>
      <c r="M136" s="125"/>
    </row>
    <row r="137" spans="1:13" x14ac:dyDescent="0.2">
      <c r="A137" s="117" t="s">
        <v>2205</v>
      </c>
      <c r="B137" s="118" t="s">
        <v>2218</v>
      </c>
      <c r="C137" s="117" t="s">
        <v>2206</v>
      </c>
      <c r="D137" s="119" t="s">
        <v>2209</v>
      </c>
      <c r="E137" s="117"/>
      <c r="F137" s="120">
        <v>75223.41</v>
      </c>
      <c r="G137" s="117"/>
      <c r="H137" s="117" t="s">
        <v>2206</v>
      </c>
      <c r="I137" s="117" t="s">
        <v>2206</v>
      </c>
      <c r="J137" s="117" t="s">
        <v>2211</v>
      </c>
      <c r="K137" s="121">
        <v>42865</v>
      </c>
      <c r="L137" s="117" t="s">
        <v>2213</v>
      </c>
      <c r="M137" s="117"/>
    </row>
    <row r="138" spans="1:13" x14ac:dyDescent="0.2">
      <c r="A138" s="122" t="s">
        <v>2207</v>
      </c>
      <c r="B138" s="118" t="s">
        <v>2208</v>
      </c>
      <c r="C138" s="122" t="s">
        <v>597</v>
      </c>
      <c r="D138" s="128" t="s">
        <v>2210</v>
      </c>
      <c r="E138" s="125"/>
      <c r="F138" s="126">
        <v>15000</v>
      </c>
      <c r="G138" s="125"/>
      <c r="H138" s="122" t="s">
        <v>597</v>
      </c>
      <c r="I138" s="122" t="s">
        <v>597</v>
      </c>
      <c r="J138" s="122" t="s">
        <v>769</v>
      </c>
      <c r="K138" s="127">
        <v>42865</v>
      </c>
      <c r="L138" s="122" t="s">
        <v>2214</v>
      </c>
      <c r="M138" s="125"/>
    </row>
    <row r="139" spans="1:13" x14ac:dyDescent="0.2">
      <c r="A139" s="117" t="s">
        <v>2215</v>
      </c>
      <c r="B139" s="118" t="s">
        <v>2216</v>
      </c>
      <c r="C139" s="117" t="s">
        <v>2153</v>
      </c>
      <c r="D139" s="119" t="s">
        <v>2156</v>
      </c>
      <c r="E139" s="117"/>
      <c r="F139" s="120">
        <v>335.6</v>
      </c>
      <c r="G139" s="117"/>
      <c r="H139" s="117" t="s">
        <v>2153</v>
      </c>
      <c r="I139" s="117" t="s">
        <v>2153</v>
      </c>
      <c r="J139" s="117" t="s">
        <v>769</v>
      </c>
      <c r="K139" s="121">
        <v>42866</v>
      </c>
      <c r="L139" s="117" t="s">
        <v>2217</v>
      </c>
      <c r="M139" s="117"/>
    </row>
    <row r="140" spans="1:13" x14ac:dyDescent="0.2">
      <c r="A140" s="122" t="s">
        <v>2219</v>
      </c>
      <c r="B140" s="118" t="s">
        <v>2220</v>
      </c>
      <c r="C140" s="122" t="s">
        <v>749</v>
      </c>
      <c r="D140" s="128" t="s">
        <v>1822</v>
      </c>
      <c r="E140" s="125"/>
      <c r="F140" s="126">
        <v>500</v>
      </c>
      <c r="G140" s="125"/>
      <c r="H140" s="122" t="s">
        <v>749</v>
      </c>
      <c r="I140" s="122" t="s">
        <v>749</v>
      </c>
      <c r="J140" s="122" t="s">
        <v>769</v>
      </c>
      <c r="K140" s="127">
        <v>42870</v>
      </c>
      <c r="L140" s="122" t="s">
        <v>2221</v>
      </c>
      <c r="M140" s="125"/>
    </row>
    <row r="141" spans="1:13" x14ac:dyDescent="0.2">
      <c r="A141" s="117" t="s">
        <v>2222</v>
      </c>
      <c r="B141" s="118" t="s">
        <v>2223</v>
      </c>
      <c r="C141" s="117" t="s">
        <v>277</v>
      </c>
      <c r="D141" s="119" t="s">
        <v>2134</v>
      </c>
      <c r="E141" s="117"/>
      <c r="F141" s="120">
        <v>450</v>
      </c>
      <c r="G141" s="117"/>
      <c r="H141" s="117" t="s">
        <v>2229</v>
      </c>
      <c r="I141" s="117" t="s">
        <v>2228</v>
      </c>
      <c r="J141" s="117" t="s">
        <v>1254</v>
      </c>
      <c r="K141" s="121">
        <v>42870</v>
      </c>
      <c r="L141" s="117" t="s">
        <v>2224</v>
      </c>
      <c r="M141" s="117"/>
    </row>
    <row r="142" spans="1:13" x14ac:dyDescent="0.2">
      <c r="A142" s="122" t="s">
        <v>2225</v>
      </c>
      <c r="B142" s="118" t="s">
        <v>2226</v>
      </c>
      <c r="C142" s="122" t="s">
        <v>744</v>
      </c>
      <c r="D142" s="128" t="s">
        <v>1783</v>
      </c>
      <c r="E142" s="125"/>
      <c r="F142" s="126">
        <v>18832</v>
      </c>
      <c r="G142" s="125"/>
      <c r="H142" s="122" t="s">
        <v>744</v>
      </c>
      <c r="I142" s="122" t="s">
        <v>744</v>
      </c>
      <c r="J142" s="122" t="s">
        <v>769</v>
      </c>
      <c r="K142" s="127">
        <v>42870</v>
      </c>
      <c r="L142" s="122" t="s">
        <v>2227</v>
      </c>
      <c r="M142" s="125"/>
    </row>
    <row r="143" spans="1:13" x14ac:dyDescent="0.2">
      <c r="A143" s="117" t="s">
        <v>2230</v>
      </c>
      <c r="B143" s="118" t="s">
        <v>2231</v>
      </c>
      <c r="C143" s="117" t="s">
        <v>2232</v>
      </c>
      <c r="D143" s="119" t="s">
        <v>2233</v>
      </c>
      <c r="E143" s="117"/>
      <c r="F143" s="120">
        <v>925</v>
      </c>
      <c r="G143" s="117"/>
      <c r="H143" s="117" t="s">
        <v>2235</v>
      </c>
      <c r="I143" s="117" t="s">
        <v>2236</v>
      </c>
      <c r="J143" s="117" t="s">
        <v>1254</v>
      </c>
      <c r="K143" s="121">
        <v>42870</v>
      </c>
      <c r="L143" s="117" t="s">
        <v>2234</v>
      </c>
      <c r="M143" s="117"/>
    </row>
    <row r="144" spans="1:13" x14ac:dyDescent="0.2">
      <c r="A144" s="122" t="s">
        <v>2237</v>
      </c>
      <c r="B144" s="118" t="s">
        <v>2238</v>
      </c>
      <c r="C144" s="122" t="s">
        <v>2239</v>
      </c>
      <c r="D144" s="128" t="s">
        <v>2248</v>
      </c>
      <c r="E144" s="125"/>
      <c r="F144" s="126">
        <v>2036</v>
      </c>
      <c r="G144" s="125"/>
      <c r="H144" s="122" t="s">
        <v>2239</v>
      </c>
      <c r="I144" s="122" t="s">
        <v>2239</v>
      </c>
      <c r="J144" s="122" t="s">
        <v>769</v>
      </c>
      <c r="K144" s="127">
        <v>42870</v>
      </c>
      <c r="L144" s="122" t="s">
        <v>2252</v>
      </c>
      <c r="M144" s="125"/>
    </row>
    <row r="145" spans="1:13" x14ac:dyDescent="0.2">
      <c r="A145" s="117" t="s">
        <v>2240</v>
      </c>
      <c r="B145" s="118" t="s">
        <v>2241</v>
      </c>
      <c r="C145" s="117" t="s">
        <v>2242</v>
      </c>
      <c r="D145" s="119" t="s">
        <v>2249</v>
      </c>
      <c r="E145" s="117"/>
      <c r="F145" s="120">
        <v>1490</v>
      </c>
      <c r="G145" s="117"/>
      <c r="H145" s="117" t="s">
        <v>2256</v>
      </c>
      <c r="I145" s="117" t="s">
        <v>2257</v>
      </c>
      <c r="J145" s="117" t="s">
        <v>2251</v>
      </c>
      <c r="K145" s="121">
        <v>42870</v>
      </c>
      <c r="L145" s="117" t="s">
        <v>2253</v>
      </c>
      <c r="M145" s="117"/>
    </row>
    <row r="146" spans="1:13" x14ac:dyDescent="0.2">
      <c r="A146" s="122" t="s">
        <v>2243</v>
      </c>
      <c r="B146" s="118" t="s">
        <v>2244</v>
      </c>
      <c r="C146" s="122" t="s">
        <v>2245</v>
      </c>
      <c r="D146" s="128" t="s">
        <v>2250</v>
      </c>
      <c r="E146" s="125"/>
      <c r="F146" s="126">
        <v>7710</v>
      </c>
      <c r="G146" s="125"/>
      <c r="H146" s="122" t="s">
        <v>2245</v>
      </c>
      <c r="I146" s="122" t="s">
        <v>2245</v>
      </c>
      <c r="J146" s="122" t="s">
        <v>769</v>
      </c>
      <c r="K146" s="127">
        <v>42870</v>
      </c>
      <c r="L146" s="122" t="s">
        <v>2254</v>
      </c>
      <c r="M146" s="125"/>
    </row>
    <row r="147" spans="1:13" x14ac:dyDescent="0.2">
      <c r="A147" s="117" t="s">
        <v>2246</v>
      </c>
      <c r="B147" s="118" t="s">
        <v>2247</v>
      </c>
      <c r="C147" s="117" t="s">
        <v>2245</v>
      </c>
      <c r="D147" s="119" t="s">
        <v>2250</v>
      </c>
      <c r="E147" s="117"/>
      <c r="F147" s="120">
        <v>3000</v>
      </c>
      <c r="G147" s="117"/>
      <c r="H147" s="117" t="s">
        <v>2245</v>
      </c>
      <c r="I147" s="117" t="s">
        <v>2245</v>
      </c>
      <c r="J147" s="117" t="s">
        <v>769</v>
      </c>
      <c r="K147" s="121">
        <v>42870</v>
      </c>
      <c r="L147" s="117" t="s">
        <v>2255</v>
      </c>
      <c r="M147" s="117"/>
    </row>
    <row r="148" spans="1:13" x14ac:dyDescent="0.2">
      <c r="A148" s="122" t="s">
        <v>2258</v>
      </c>
      <c r="B148" s="118" t="s">
        <v>2259</v>
      </c>
      <c r="C148" s="122" t="s">
        <v>2128</v>
      </c>
      <c r="D148" s="128" t="s">
        <v>2129</v>
      </c>
      <c r="E148" s="125"/>
      <c r="F148" s="126">
        <v>1500</v>
      </c>
      <c r="G148" s="125"/>
      <c r="H148" s="122" t="s">
        <v>2128</v>
      </c>
      <c r="I148" s="122" t="s">
        <v>2128</v>
      </c>
      <c r="J148" s="122" t="s">
        <v>769</v>
      </c>
      <c r="K148" s="127">
        <v>42871</v>
      </c>
      <c r="L148" s="122" t="s">
        <v>2260</v>
      </c>
      <c r="M148" s="125"/>
    </row>
    <row r="149" spans="1:13" x14ac:dyDescent="0.2">
      <c r="A149" s="117" t="s">
        <v>2261</v>
      </c>
      <c r="B149" s="118" t="s">
        <v>2262</v>
      </c>
      <c r="C149" s="117" t="s">
        <v>2263</v>
      </c>
      <c r="D149" s="119" t="s">
        <v>2264</v>
      </c>
      <c r="E149" s="117"/>
      <c r="F149" s="120">
        <v>15409.83</v>
      </c>
      <c r="G149" s="117"/>
      <c r="H149" s="117" t="s">
        <v>2263</v>
      </c>
      <c r="I149" s="117" t="s">
        <v>2263</v>
      </c>
      <c r="J149" s="117" t="s">
        <v>769</v>
      </c>
      <c r="K149" s="121">
        <v>42872</v>
      </c>
      <c r="L149" s="117" t="s">
        <v>2265</v>
      </c>
      <c r="M149" s="117"/>
    </row>
    <row r="150" spans="1:13" x14ac:dyDescent="0.2">
      <c r="A150" s="122" t="s">
        <v>2266</v>
      </c>
      <c r="B150" s="118" t="s">
        <v>2267</v>
      </c>
      <c r="C150" s="122" t="s">
        <v>845</v>
      </c>
      <c r="D150" s="128" t="s">
        <v>2268</v>
      </c>
      <c r="E150" s="125"/>
      <c r="F150" s="126">
        <v>4500</v>
      </c>
      <c r="G150" s="125"/>
      <c r="H150" s="122" t="s">
        <v>845</v>
      </c>
      <c r="I150" s="122" t="s">
        <v>845</v>
      </c>
      <c r="J150" s="122" t="s">
        <v>769</v>
      </c>
      <c r="K150" s="127">
        <v>42872</v>
      </c>
      <c r="L150" s="122" t="s">
        <v>2269</v>
      </c>
      <c r="M150" s="125"/>
    </row>
    <row r="151" spans="1:13" x14ac:dyDescent="0.2">
      <c r="A151" s="117" t="s">
        <v>2270</v>
      </c>
      <c r="B151" s="118" t="s">
        <v>2271</v>
      </c>
      <c r="C151" s="117" t="s">
        <v>475</v>
      </c>
      <c r="D151" s="119" t="s">
        <v>2272</v>
      </c>
      <c r="E151" s="117"/>
      <c r="F151" s="120">
        <v>5000</v>
      </c>
      <c r="G151" s="117"/>
      <c r="H151" s="117" t="s">
        <v>475</v>
      </c>
      <c r="I151" s="117" t="s">
        <v>475</v>
      </c>
      <c r="J151" s="117" t="s">
        <v>769</v>
      </c>
      <c r="K151" s="121">
        <v>42872</v>
      </c>
      <c r="L151" s="117" t="s">
        <v>2273</v>
      </c>
      <c r="M151" s="117"/>
    </row>
    <row r="152" spans="1:13" x14ac:dyDescent="0.2">
      <c r="A152" s="122" t="s">
        <v>2274</v>
      </c>
      <c r="B152" s="118" t="s">
        <v>2275</v>
      </c>
      <c r="C152" s="122" t="s">
        <v>2147</v>
      </c>
      <c r="D152" s="128" t="s">
        <v>2155</v>
      </c>
      <c r="E152" s="125"/>
      <c r="F152" s="126">
        <v>3600</v>
      </c>
      <c r="G152" s="125"/>
      <c r="H152" s="122" t="s">
        <v>2147</v>
      </c>
      <c r="I152" s="122" t="s">
        <v>2147</v>
      </c>
      <c r="J152" s="122" t="s">
        <v>769</v>
      </c>
      <c r="K152" s="127">
        <v>42872</v>
      </c>
      <c r="L152" s="122" t="s">
        <v>2276</v>
      </c>
      <c r="M152" s="125"/>
    </row>
    <row r="153" spans="1:13" x14ac:dyDescent="0.2">
      <c r="A153" s="117" t="s">
        <v>646</v>
      </c>
      <c r="B153" s="118" t="s">
        <v>2277</v>
      </c>
      <c r="C153" s="117" t="s">
        <v>2278</v>
      </c>
      <c r="D153" s="119" t="s">
        <v>2279</v>
      </c>
      <c r="E153" s="117"/>
      <c r="F153" s="120">
        <v>624</v>
      </c>
      <c r="G153" s="117"/>
      <c r="H153" s="117" t="s">
        <v>2278</v>
      </c>
      <c r="I153" s="117" t="s">
        <v>2278</v>
      </c>
      <c r="J153" s="117" t="s">
        <v>769</v>
      </c>
      <c r="K153" s="121">
        <v>42877</v>
      </c>
      <c r="L153" s="117" t="s">
        <v>2280</v>
      </c>
      <c r="M153" s="117"/>
    </row>
    <row r="154" spans="1:13" x14ac:dyDescent="0.2">
      <c r="A154" s="122" t="s">
        <v>2281</v>
      </c>
      <c r="B154" s="118" t="s">
        <v>2282</v>
      </c>
      <c r="C154" s="122" t="s">
        <v>2373</v>
      </c>
      <c r="D154" s="128" t="s">
        <v>1967</v>
      </c>
      <c r="E154" s="125"/>
      <c r="F154" s="126">
        <v>36000</v>
      </c>
      <c r="G154" s="125"/>
      <c r="H154" s="122" t="s">
        <v>2373</v>
      </c>
      <c r="I154" s="122" t="s">
        <v>2373</v>
      </c>
      <c r="J154" s="122" t="s">
        <v>2211</v>
      </c>
      <c r="K154" s="127">
        <v>42877</v>
      </c>
      <c r="L154" s="122" t="s">
        <v>2283</v>
      </c>
      <c r="M154" s="125"/>
    </row>
    <row r="155" spans="1:13" x14ac:dyDescent="0.2">
      <c r="A155" s="117" t="s">
        <v>2284</v>
      </c>
      <c r="B155" s="118" t="s">
        <v>2285</v>
      </c>
      <c r="C155" s="117" t="s">
        <v>2150</v>
      </c>
      <c r="D155" s="119" t="s">
        <v>1978</v>
      </c>
      <c r="E155" s="117"/>
      <c r="F155" s="120">
        <v>600</v>
      </c>
      <c r="G155" s="117"/>
      <c r="H155" s="117" t="s">
        <v>2150</v>
      </c>
      <c r="I155" s="117" t="s">
        <v>2150</v>
      </c>
      <c r="J155" s="117" t="s">
        <v>769</v>
      </c>
      <c r="K155" s="121">
        <v>42877</v>
      </c>
      <c r="L155" s="117" t="s">
        <v>2286</v>
      </c>
      <c r="M155" s="117"/>
    </row>
    <row r="156" spans="1:13" x14ac:dyDescent="0.2">
      <c r="A156" s="122" t="s">
        <v>2287</v>
      </c>
      <c r="B156" s="118" t="s">
        <v>2288</v>
      </c>
      <c r="C156" s="122" t="s">
        <v>2289</v>
      </c>
      <c r="D156" s="128" t="s">
        <v>2290</v>
      </c>
      <c r="E156" s="125"/>
      <c r="F156" s="126">
        <v>4000</v>
      </c>
      <c r="G156" s="125"/>
      <c r="H156" s="122" t="s">
        <v>2289</v>
      </c>
      <c r="I156" s="122" t="s">
        <v>2289</v>
      </c>
      <c r="J156" s="122" t="s">
        <v>769</v>
      </c>
      <c r="K156" s="127">
        <v>42877</v>
      </c>
      <c r="L156" s="122" t="s">
        <v>2291</v>
      </c>
      <c r="M156" s="125"/>
    </row>
    <row r="157" spans="1:13" x14ac:dyDescent="0.2">
      <c r="A157" s="117" t="s">
        <v>2292</v>
      </c>
      <c r="B157" s="118" t="s">
        <v>2293</v>
      </c>
      <c r="C157" s="117" t="s">
        <v>259</v>
      </c>
      <c r="D157" s="119" t="s">
        <v>2294</v>
      </c>
      <c r="E157" s="117"/>
      <c r="F157" s="120">
        <v>2980</v>
      </c>
      <c r="G157" s="117"/>
      <c r="H157" s="117" t="s">
        <v>2331</v>
      </c>
      <c r="I157" s="117" t="s">
        <v>2332</v>
      </c>
      <c r="J157" s="117" t="s">
        <v>1254</v>
      </c>
      <c r="K157" s="121">
        <v>42877</v>
      </c>
      <c r="L157" s="117" t="s">
        <v>2295</v>
      </c>
      <c r="M157" s="117"/>
    </row>
    <row r="158" spans="1:13" x14ac:dyDescent="0.2">
      <c r="A158" s="122" t="s">
        <v>2296</v>
      </c>
      <c r="B158" s="118" t="s">
        <v>2297</v>
      </c>
      <c r="C158" s="122" t="s">
        <v>2298</v>
      </c>
      <c r="D158" s="128" t="s">
        <v>2299</v>
      </c>
      <c r="E158" s="125"/>
      <c r="F158" s="126">
        <v>5605</v>
      </c>
      <c r="G158" s="125"/>
      <c r="H158" s="125" t="s">
        <v>2329</v>
      </c>
      <c r="I158" s="122" t="s">
        <v>2330</v>
      </c>
      <c r="J158" s="122" t="s">
        <v>1254</v>
      </c>
      <c r="K158" s="127">
        <v>42877</v>
      </c>
      <c r="L158" s="122" t="s">
        <v>2300</v>
      </c>
      <c r="M158" s="125"/>
    </row>
    <row r="159" spans="1:13" x14ac:dyDescent="0.2">
      <c r="A159" s="117" t="s">
        <v>2301</v>
      </c>
      <c r="B159" s="118" t="s">
        <v>2302</v>
      </c>
      <c r="C159" s="117" t="s">
        <v>848</v>
      </c>
      <c r="D159" s="119" t="s">
        <v>2303</v>
      </c>
      <c r="E159" s="117"/>
      <c r="F159" s="120">
        <v>6321</v>
      </c>
      <c r="G159" s="117"/>
      <c r="H159" s="117" t="s">
        <v>2327</v>
      </c>
      <c r="I159" s="117" t="s">
        <v>2328</v>
      </c>
      <c r="J159" s="117" t="s">
        <v>1254</v>
      </c>
      <c r="K159" s="121">
        <v>42878</v>
      </c>
      <c r="L159" s="117" t="s">
        <v>2304</v>
      </c>
      <c r="M159" s="117"/>
    </row>
    <row r="160" spans="1:13" x14ac:dyDescent="0.2">
      <c r="A160" s="122" t="s">
        <v>2305</v>
      </c>
      <c r="B160" s="118" t="s">
        <v>2306</v>
      </c>
      <c r="C160" s="122" t="s">
        <v>2307</v>
      </c>
      <c r="D160" s="128" t="s">
        <v>1835</v>
      </c>
      <c r="E160" s="125"/>
      <c r="F160" s="126">
        <v>600</v>
      </c>
      <c r="G160" s="125"/>
      <c r="H160" s="125" t="s">
        <v>2325</v>
      </c>
      <c r="I160" s="122" t="s">
        <v>2326</v>
      </c>
      <c r="J160" s="122" t="s">
        <v>1254</v>
      </c>
      <c r="K160" s="127">
        <v>42879</v>
      </c>
      <c r="L160" s="122" t="s">
        <v>2308</v>
      </c>
      <c r="M160" s="125"/>
    </row>
    <row r="161" spans="1:13" x14ac:dyDescent="0.2">
      <c r="A161" s="117" t="s">
        <v>2309</v>
      </c>
      <c r="B161" s="118" t="s">
        <v>2310</v>
      </c>
      <c r="C161" s="117" t="s">
        <v>2311</v>
      </c>
      <c r="D161" s="119" t="s">
        <v>2312</v>
      </c>
      <c r="E161" s="117"/>
      <c r="F161" s="120">
        <v>260</v>
      </c>
      <c r="G161" s="117"/>
      <c r="H161" s="117" t="s">
        <v>2311</v>
      </c>
      <c r="I161" s="117" t="s">
        <v>2311</v>
      </c>
      <c r="J161" s="117" t="s">
        <v>769</v>
      </c>
      <c r="K161" s="121">
        <v>42879</v>
      </c>
      <c r="L161" s="117" t="s">
        <v>2313</v>
      </c>
      <c r="M161" s="117"/>
    </row>
    <row r="162" spans="1:13" x14ac:dyDescent="0.2">
      <c r="A162" s="122" t="s">
        <v>2314</v>
      </c>
      <c r="B162" s="118" t="s">
        <v>2315</v>
      </c>
      <c r="C162" s="122" t="s">
        <v>1932</v>
      </c>
      <c r="D162" s="128" t="s">
        <v>1931</v>
      </c>
      <c r="E162" s="125"/>
      <c r="F162" s="126">
        <v>10000</v>
      </c>
      <c r="G162" s="125"/>
      <c r="H162" s="122" t="s">
        <v>1932</v>
      </c>
      <c r="I162" s="122" t="s">
        <v>1932</v>
      </c>
      <c r="J162" s="122" t="s">
        <v>769</v>
      </c>
      <c r="K162" s="127">
        <v>42879</v>
      </c>
      <c r="L162" s="122" t="s">
        <v>2316</v>
      </c>
      <c r="M162" s="125"/>
    </row>
    <row r="163" spans="1:13" x14ac:dyDescent="0.2">
      <c r="A163" s="117" t="s">
        <v>2317</v>
      </c>
      <c r="B163" s="118" t="s">
        <v>2318</v>
      </c>
      <c r="C163" s="117" t="s">
        <v>480</v>
      </c>
      <c r="D163" s="119" t="s">
        <v>2319</v>
      </c>
      <c r="E163" s="117"/>
      <c r="F163" s="120">
        <v>989.5</v>
      </c>
      <c r="G163" s="117"/>
      <c r="H163" s="117" t="s">
        <v>480</v>
      </c>
      <c r="I163" s="117" t="s">
        <v>480</v>
      </c>
      <c r="J163" s="117" t="s">
        <v>769</v>
      </c>
      <c r="K163" s="121">
        <v>42879</v>
      </c>
      <c r="L163" s="117" t="s">
        <v>2374</v>
      </c>
      <c r="M163" s="117"/>
    </row>
    <row r="164" spans="1:13" x14ac:dyDescent="0.2">
      <c r="A164" s="122" t="s">
        <v>2320</v>
      </c>
      <c r="B164" s="118" t="s">
        <v>2333</v>
      </c>
      <c r="C164" s="122" t="s">
        <v>281</v>
      </c>
      <c r="D164" s="128" t="s">
        <v>2321</v>
      </c>
      <c r="E164" s="125"/>
      <c r="F164" s="126">
        <v>10714</v>
      </c>
      <c r="G164" s="125"/>
      <c r="H164" s="122" t="s">
        <v>2323</v>
      </c>
      <c r="I164" s="122" t="s">
        <v>2324</v>
      </c>
      <c r="J164" s="122" t="s">
        <v>1254</v>
      </c>
      <c r="K164" s="127">
        <v>42880</v>
      </c>
      <c r="L164" s="122" t="s">
        <v>2322</v>
      </c>
      <c r="M164" s="125"/>
    </row>
    <row r="165" spans="1:13" x14ac:dyDescent="0.2">
      <c r="A165" s="117" t="s">
        <v>2334</v>
      </c>
      <c r="B165" s="118" t="s">
        <v>2335</v>
      </c>
      <c r="C165" s="117" t="s">
        <v>1995</v>
      </c>
      <c r="D165" s="119" t="s">
        <v>1972</v>
      </c>
      <c r="E165" s="117"/>
      <c r="F165" s="120">
        <v>4200</v>
      </c>
      <c r="G165" s="117"/>
      <c r="H165" s="117" t="s">
        <v>1995</v>
      </c>
      <c r="I165" s="117" t="s">
        <v>1995</v>
      </c>
      <c r="J165" s="117" t="s">
        <v>769</v>
      </c>
      <c r="K165" s="121">
        <v>42881</v>
      </c>
      <c r="L165" s="117" t="s">
        <v>2336</v>
      </c>
      <c r="M165" s="117"/>
    </row>
    <row r="166" spans="1:13" x14ac:dyDescent="0.2">
      <c r="A166" s="122" t="s">
        <v>2337</v>
      </c>
      <c r="B166" s="118" t="s">
        <v>2338</v>
      </c>
      <c r="C166" s="122" t="s">
        <v>475</v>
      </c>
      <c r="D166" s="128" t="s">
        <v>2272</v>
      </c>
      <c r="E166" s="125"/>
      <c r="F166" s="126">
        <v>768</v>
      </c>
      <c r="G166" s="125"/>
      <c r="H166" s="125" t="s">
        <v>475</v>
      </c>
      <c r="I166" s="122" t="s">
        <v>475</v>
      </c>
      <c r="J166" s="122" t="s">
        <v>769</v>
      </c>
      <c r="K166" s="127">
        <v>42881</v>
      </c>
      <c r="L166" s="122" t="s">
        <v>2339</v>
      </c>
      <c r="M166" s="125"/>
    </row>
    <row r="167" spans="1:13" x14ac:dyDescent="0.2">
      <c r="A167" s="117" t="s">
        <v>2340</v>
      </c>
      <c r="B167" s="118" t="s">
        <v>2341</v>
      </c>
      <c r="C167" s="117" t="s">
        <v>2342</v>
      </c>
      <c r="D167" s="119" t="s">
        <v>2343</v>
      </c>
      <c r="E167" s="117"/>
      <c r="F167" s="120">
        <v>21216</v>
      </c>
      <c r="G167" s="117"/>
      <c r="H167" s="117" t="s">
        <v>2342</v>
      </c>
      <c r="I167" s="117" t="s">
        <v>2342</v>
      </c>
      <c r="J167" s="117" t="s">
        <v>2211</v>
      </c>
      <c r="K167" s="121">
        <v>42881</v>
      </c>
      <c r="L167" s="117" t="s">
        <v>2344</v>
      </c>
      <c r="M167" s="117"/>
    </row>
    <row r="168" spans="1:13" x14ac:dyDescent="0.2">
      <c r="A168" s="122" t="s">
        <v>2345</v>
      </c>
      <c r="B168" s="118" t="s">
        <v>2346</v>
      </c>
      <c r="C168" s="122" t="s">
        <v>2342</v>
      </c>
      <c r="D168" s="128" t="s">
        <v>2343</v>
      </c>
      <c r="E168" s="125"/>
      <c r="F168" s="126">
        <v>18000</v>
      </c>
      <c r="G168" s="125"/>
      <c r="H168" s="122" t="s">
        <v>2342</v>
      </c>
      <c r="I168" s="122" t="s">
        <v>2342</v>
      </c>
      <c r="J168" s="122" t="s">
        <v>2211</v>
      </c>
      <c r="K168" s="127">
        <v>42881</v>
      </c>
      <c r="L168" s="122" t="s">
        <v>2347</v>
      </c>
      <c r="M168" s="125"/>
    </row>
    <row r="169" spans="1:13" x14ac:dyDescent="0.2">
      <c r="A169" s="117" t="s">
        <v>2348</v>
      </c>
      <c r="B169" s="118" t="s">
        <v>2349</v>
      </c>
      <c r="C169" s="117" t="s">
        <v>2342</v>
      </c>
      <c r="D169" s="119" t="s">
        <v>2343</v>
      </c>
      <c r="E169" s="117"/>
      <c r="F169" s="120">
        <v>6600</v>
      </c>
      <c r="G169" s="117"/>
      <c r="H169" s="117" t="s">
        <v>2342</v>
      </c>
      <c r="I169" s="117" t="s">
        <v>2342</v>
      </c>
      <c r="J169" s="117" t="s">
        <v>2211</v>
      </c>
      <c r="K169" s="121">
        <v>42881</v>
      </c>
      <c r="L169" s="117" t="s">
        <v>2350</v>
      </c>
      <c r="M169" s="117"/>
    </row>
    <row r="170" spans="1:13" x14ac:dyDescent="0.2">
      <c r="A170" s="122" t="s">
        <v>2351</v>
      </c>
      <c r="B170" s="118" t="s">
        <v>2352</v>
      </c>
      <c r="C170" s="122" t="s">
        <v>2353</v>
      </c>
      <c r="D170" s="128" t="s">
        <v>2354</v>
      </c>
      <c r="E170" s="125"/>
      <c r="F170" s="126">
        <v>6200</v>
      </c>
      <c r="G170" s="125"/>
      <c r="H170" s="122" t="s">
        <v>2356</v>
      </c>
      <c r="I170" s="122" t="s">
        <v>2357</v>
      </c>
      <c r="J170" s="122" t="s">
        <v>1254</v>
      </c>
      <c r="K170" s="127">
        <v>42884</v>
      </c>
      <c r="L170" s="122" t="s">
        <v>2355</v>
      </c>
      <c r="M170" s="125"/>
    </row>
    <row r="171" spans="1:13" x14ac:dyDescent="0.2">
      <c r="A171" s="117" t="s">
        <v>2358</v>
      </c>
      <c r="B171" s="118" t="s">
        <v>2359</v>
      </c>
      <c r="C171" s="117" t="s">
        <v>2360</v>
      </c>
      <c r="D171" s="119" t="s">
        <v>2365</v>
      </c>
      <c r="E171" s="117"/>
      <c r="F171" s="120">
        <v>685</v>
      </c>
      <c r="G171" s="117"/>
      <c r="H171" s="117" t="s">
        <v>2360</v>
      </c>
      <c r="I171" s="117" t="s">
        <v>2360</v>
      </c>
      <c r="J171" s="117" t="s">
        <v>769</v>
      </c>
      <c r="K171" s="121">
        <v>42884</v>
      </c>
      <c r="L171" s="117" t="s">
        <v>2361</v>
      </c>
      <c r="M171" s="117"/>
    </row>
    <row r="172" spans="1:13" x14ac:dyDescent="0.2">
      <c r="A172" s="122" t="s">
        <v>2362</v>
      </c>
      <c r="B172" s="118" t="s">
        <v>2363</v>
      </c>
      <c r="C172" s="122" t="s">
        <v>497</v>
      </c>
      <c r="D172" s="128" t="s">
        <v>1875</v>
      </c>
      <c r="E172" s="125"/>
      <c r="F172" s="126">
        <v>378</v>
      </c>
      <c r="G172" s="125"/>
      <c r="H172" s="122" t="s">
        <v>2367</v>
      </c>
      <c r="I172" s="122" t="s">
        <v>2366</v>
      </c>
      <c r="J172" s="122" t="s">
        <v>1254</v>
      </c>
      <c r="K172" s="127">
        <v>42884</v>
      </c>
      <c r="L172" s="122" t="s">
        <v>2364</v>
      </c>
      <c r="M172" s="125"/>
    </row>
    <row r="173" spans="1:13" x14ac:dyDescent="0.2">
      <c r="A173" s="117" t="s">
        <v>2368</v>
      </c>
      <c r="B173" s="118" t="s">
        <v>2369</v>
      </c>
      <c r="C173" s="117" t="s">
        <v>2370</v>
      </c>
      <c r="D173" s="119" t="s">
        <v>2371</v>
      </c>
      <c r="E173" s="117"/>
      <c r="F173" s="120">
        <v>29600</v>
      </c>
      <c r="G173" s="117"/>
      <c r="H173" s="116" t="s">
        <v>2370</v>
      </c>
      <c r="I173" s="117" t="s">
        <v>2370</v>
      </c>
      <c r="J173" s="117" t="s">
        <v>769</v>
      </c>
      <c r="K173" s="121">
        <v>42885</v>
      </c>
      <c r="L173" s="117" t="s">
        <v>2372</v>
      </c>
      <c r="M173" s="117"/>
    </row>
    <row r="174" spans="1:13" x14ac:dyDescent="0.2">
      <c r="A174" s="122" t="s">
        <v>2376</v>
      </c>
      <c r="B174" s="118" t="s">
        <v>2377</v>
      </c>
      <c r="C174" s="122" t="s">
        <v>2378</v>
      </c>
      <c r="D174" s="128" t="s">
        <v>1987</v>
      </c>
      <c r="E174" s="125"/>
      <c r="F174" s="126">
        <v>4080</v>
      </c>
      <c r="G174" s="125"/>
      <c r="H174" s="122" t="s">
        <v>2378</v>
      </c>
      <c r="I174" s="122" t="s">
        <v>2378</v>
      </c>
      <c r="J174" s="122" t="s">
        <v>769</v>
      </c>
      <c r="K174" s="127">
        <v>42887</v>
      </c>
      <c r="L174" s="122" t="s">
        <v>2379</v>
      </c>
      <c r="M174" s="125"/>
    </row>
    <row r="175" spans="1:13" x14ac:dyDescent="0.2">
      <c r="A175" s="117" t="s">
        <v>2380</v>
      </c>
      <c r="B175" s="118" t="s">
        <v>2381</v>
      </c>
      <c r="C175" s="117" t="s">
        <v>1756</v>
      </c>
      <c r="D175" s="119" t="s">
        <v>1771</v>
      </c>
      <c r="E175" s="117"/>
      <c r="F175" s="120">
        <v>1309</v>
      </c>
      <c r="G175" s="117"/>
      <c r="H175" s="117" t="s">
        <v>1756</v>
      </c>
      <c r="I175" s="117" t="s">
        <v>1756</v>
      </c>
      <c r="J175" s="117" t="s">
        <v>769</v>
      </c>
      <c r="K175" s="121">
        <v>42887</v>
      </c>
      <c r="L175" s="117" t="s">
        <v>2382</v>
      </c>
      <c r="M175" s="117"/>
    </row>
    <row r="176" spans="1:13" x14ac:dyDescent="0.2">
      <c r="A176" s="122" t="s">
        <v>2383</v>
      </c>
      <c r="B176" s="118" t="s">
        <v>2384</v>
      </c>
      <c r="C176" s="122" t="s">
        <v>512</v>
      </c>
      <c r="D176" s="128" t="s">
        <v>2385</v>
      </c>
      <c r="E176" s="125"/>
      <c r="F176" s="126">
        <v>165</v>
      </c>
      <c r="G176" s="125"/>
      <c r="H176" s="122" t="s">
        <v>512</v>
      </c>
      <c r="I176" s="122" t="s">
        <v>512</v>
      </c>
      <c r="J176" s="122" t="s">
        <v>769</v>
      </c>
      <c r="K176" s="127">
        <v>42887</v>
      </c>
      <c r="L176" s="122" t="s">
        <v>2386</v>
      </c>
      <c r="M176" s="125"/>
    </row>
    <row r="177" spans="1:13" x14ac:dyDescent="0.2">
      <c r="A177" s="117" t="s">
        <v>2387</v>
      </c>
      <c r="B177" s="118" t="s">
        <v>2388</v>
      </c>
      <c r="C177" s="117" t="s">
        <v>753</v>
      </c>
      <c r="D177" s="119" t="s">
        <v>2389</v>
      </c>
      <c r="E177" s="117"/>
      <c r="F177" s="120">
        <v>550</v>
      </c>
      <c r="G177" s="117"/>
      <c r="H177" s="117" t="s">
        <v>753</v>
      </c>
      <c r="I177" s="117" t="s">
        <v>753</v>
      </c>
      <c r="J177" s="117" t="s">
        <v>769</v>
      </c>
      <c r="K177" s="121">
        <v>42887</v>
      </c>
      <c r="L177" s="117" t="s">
        <v>2390</v>
      </c>
      <c r="M177" s="117"/>
    </row>
    <row r="178" spans="1:13" x14ac:dyDescent="0.2">
      <c r="A178" s="122" t="s">
        <v>2391</v>
      </c>
      <c r="B178" s="118" t="s">
        <v>2392</v>
      </c>
      <c r="C178" s="122" t="s">
        <v>2393</v>
      </c>
      <c r="D178" s="128" t="s">
        <v>2394</v>
      </c>
      <c r="E178" s="125"/>
      <c r="F178" s="126">
        <v>31823.45</v>
      </c>
      <c r="G178" s="125"/>
      <c r="H178" s="122" t="s">
        <v>2393</v>
      </c>
      <c r="I178" s="122" t="s">
        <v>2393</v>
      </c>
      <c r="J178" s="122" t="s">
        <v>769</v>
      </c>
      <c r="K178" s="127">
        <v>42891</v>
      </c>
      <c r="L178" s="122" t="s">
        <v>2395</v>
      </c>
      <c r="M178" s="125"/>
    </row>
    <row r="179" spans="1:13" x14ac:dyDescent="0.2">
      <c r="A179" s="117" t="s">
        <v>2396</v>
      </c>
      <c r="B179" s="118" t="s">
        <v>2397</v>
      </c>
      <c r="C179" s="117" t="s">
        <v>597</v>
      </c>
      <c r="D179" s="119" t="s">
        <v>2210</v>
      </c>
      <c r="E179" s="117"/>
      <c r="F179" s="120">
        <v>8176.55</v>
      </c>
      <c r="G179" s="117"/>
      <c r="H179" s="117" t="s">
        <v>597</v>
      </c>
      <c r="I179" s="117" t="s">
        <v>597</v>
      </c>
      <c r="J179" s="117" t="s">
        <v>769</v>
      </c>
      <c r="K179" s="121">
        <v>42891</v>
      </c>
      <c r="L179" s="117" t="s">
        <v>2398</v>
      </c>
      <c r="M179" s="117"/>
    </row>
    <row r="180" spans="1:13" x14ac:dyDescent="0.2">
      <c r="A180" s="122" t="s">
        <v>2399</v>
      </c>
      <c r="B180" s="118" t="s">
        <v>2400</v>
      </c>
      <c r="C180" s="122" t="s">
        <v>2150</v>
      </c>
      <c r="D180" s="128" t="s">
        <v>1978</v>
      </c>
      <c r="E180" s="125"/>
      <c r="F180" s="126">
        <v>410</v>
      </c>
      <c r="G180" s="125"/>
      <c r="H180" s="122" t="s">
        <v>2150</v>
      </c>
      <c r="I180" s="122" t="s">
        <v>2150</v>
      </c>
      <c r="J180" s="122" t="s">
        <v>769</v>
      </c>
      <c r="K180" s="127">
        <v>42892</v>
      </c>
      <c r="L180" s="122" t="s">
        <v>2401</v>
      </c>
      <c r="M180" s="125"/>
    </row>
    <row r="181" spans="1:13" x14ac:dyDescent="0.2">
      <c r="A181" s="117" t="s">
        <v>2402</v>
      </c>
      <c r="B181" s="118" t="s">
        <v>2403</v>
      </c>
      <c r="C181" s="117" t="s">
        <v>764</v>
      </c>
      <c r="D181" s="119" t="s">
        <v>1782</v>
      </c>
      <c r="E181" s="117"/>
      <c r="F181" s="120">
        <v>3025</v>
      </c>
      <c r="G181" s="117"/>
      <c r="H181" s="117" t="s">
        <v>764</v>
      </c>
      <c r="I181" s="117" t="s">
        <v>764</v>
      </c>
      <c r="J181" s="117" t="s">
        <v>2211</v>
      </c>
      <c r="K181" s="121">
        <v>42892</v>
      </c>
      <c r="L181" s="117" t="s">
        <v>2404</v>
      </c>
      <c r="M181" s="117"/>
    </row>
    <row r="182" spans="1:13" x14ac:dyDescent="0.2">
      <c r="A182" s="122" t="s">
        <v>2405</v>
      </c>
      <c r="B182" s="118" t="s">
        <v>2406</v>
      </c>
      <c r="C182" s="122" t="s">
        <v>2407</v>
      </c>
      <c r="D182" s="128" t="s">
        <v>2408</v>
      </c>
      <c r="E182" s="125"/>
      <c r="F182" s="126">
        <v>7990</v>
      </c>
      <c r="G182" s="125"/>
      <c r="H182" s="125" t="s">
        <v>2427</v>
      </c>
      <c r="I182" s="122" t="s">
        <v>2428</v>
      </c>
      <c r="J182" s="122" t="s">
        <v>1254</v>
      </c>
      <c r="K182" s="127">
        <v>42893</v>
      </c>
      <c r="L182" s="122" t="s">
        <v>2409</v>
      </c>
      <c r="M182" s="125"/>
    </row>
    <row r="183" spans="1:13" x14ac:dyDescent="0.2">
      <c r="A183" s="117" t="s">
        <v>2410</v>
      </c>
      <c r="B183" s="118" t="s">
        <v>2411</v>
      </c>
      <c r="C183" s="117" t="s">
        <v>2412</v>
      </c>
      <c r="D183" s="119" t="s">
        <v>2413</v>
      </c>
      <c r="E183" s="117"/>
      <c r="F183" s="120">
        <v>3898</v>
      </c>
      <c r="G183" s="117"/>
      <c r="H183" s="117" t="s">
        <v>2425</v>
      </c>
      <c r="I183" s="117" t="s">
        <v>2426</v>
      </c>
      <c r="J183" s="117" t="s">
        <v>1254</v>
      </c>
      <c r="K183" s="121">
        <v>42893</v>
      </c>
      <c r="L183" s="117" t="s">
        <v>2414</v>
      </c>
      <c r="M183" s="117"/>
    </row>
    <row r="184" spans="1:13" x14ac:dyDescent="0.2">
      <c r="A184" s="122" t="s">
        <v>2415</v>
      </c>
      <c r="B184" s="118" t="s">
        <v>2416</v>
      </c>
      <c r="C184" s="122" t="s">
        <v>1756</v>
      </c>
      <c r="D184" s="128" t="s">
        <v>1771</v>
      </c>
      <c r="E184" s="125"/>
      <c r="F184" s="126">
        <v>630</v>
      </c>
      <c r="G184" s="125"/>
      <c r="H184" s="125" t="s">
        <v>2424</v>
      </c>
      <c r="I184" s="125" t="s">
        <v>2474</v>
      </c>
      <c r="J184" s="122" t="s">
        <v>1254</v>
      </c>
      <c r="K184" s="127">
        <v>42893</v>
      </c>
      <c r="L184" s="122" t="s">
        <v>2417</v>
      </c>
      <c r="M184" s="125"/>
    </row>
    <row r="185" spans="1:13" x14ac:dyDescent="0.2">
      <c r="A185" s="117" t="s">
        <v>2418</v>
      </c>
      <c r="B185" s="118" t="s">
        <v>2419</v>
      </c>
      <c r="C185" s="117" t="s">
        <v>2153</v>
      </c>
      <c r="D185" s="119" t="s">
        <v>2420</v>
      </c>
      <c r="E185" s="117"/>
      <c r="F185" s="120">
        <v>189.54</v>
      </c>
      <c r="G185" s="117"/>
      <c r="H185" s="117" t="s">
        <v>2153</v>
      </c>
      <c r="I185" s="117" t="s">
        <v>2153</v>
      </c>
      <c r="J185" s="117" t="s">
        <v>769</v>
      </c>
      <c r="K185" s="121">
        <v>42893</v>
      </c>
      <c r="L185" s="117" t="s">
        <v>2217</v>
      </c>
      <c r="M185" s="117"/>
    </row>
    <row r="186" spans="1:13" x14ac:dyDescent="0.2">
      <c r="A186" s="122" t="s">
        <v>2421</v>
      </c>
      <c r="B186" s="118" t="s">
        <v>2422</v>
      </c>
      <c r="C186" s="122" t="s">
        <v>597</v>
      </c>
      <c r="D186" s="128" t="s">
        <v>2210</v>
      </c>
      <c r="E186" s="125"/>
      <c r="F186" s="126">
        <v>5788</v>
      </c>
      <c r="G186" s="125"/>
      <c r="H186" s="122" t="s">
        <v>597</v>
      </c>
      <c r="I186" s="122" t="s">
        <v>597</v>
      </c>
      <c r="J186" s="122" t="s">
        <v>769</v>
      </c>
      <c r="K186" s="127">
        <v>42895</v>
      </c>
      <c r="L186" s="122" t="s">
        <v>2423</v>
      </c>
      <c r="M186" s="125"/>
    </row>
    <row r="187" spans="1:13" x14ac:dyDescent="0.2">
      <c r="A187" s="117" t="s">
        <v>2429</v>
      </c>
      <c r="B187" s="118" t="s">
        <v>2430</v>
      </c>
      <c r="C187" s="117" t="s">
        <v>2431</v>
      </c>
      <c r="D187" s="119" t="s">
        <v>2432</v>
      </c>
      <c r="E187" s="117"/>
      <c r="F187" s="120">
        <v>2990</v>
      </c>
      <c r="G187" s="117"/>
      <c r="H187" s="117" t="s">
        <v>2431</v>
      </c>
      <c r="I187" s="117" t="s">
        <v>2431</v>
      </c>
      <c r="J187" s="117" t="s">
        <v>769</v>
      </c>
      <c r="K187" s="121">
        <v>42899</v>
      </c>
      <c r="L187" s="117" t="s">
        <v>2433</v>
      </c>
      <c r="M187" s="117"/>
    </row>
    <row r="188" spans="1:13" x14ac:dyDescent="0.2">
      <c r="A188" s="122" t="s">
        <v>2434</v>
      </c>
      <c r="B188" s="118" t="s">
        <v>2435</v>
      </c>
      <c r="C188" s="122" t="s">
        <v>2436</v>
      </c>
      <c r="D188" s="128" t="s">
        <v>2437</v>
      </c>
      <c r="E188" s="125"/>
      <c r="F188" s="126">
        <v>4500</v>
      </c>
      <c r="G188" s="125"/>
      <c r="H188" s="122" t="s">
        <v>2436</v>
      </c>
      <c r="I188" s="122" t="s">
        <v>2436</v>
      </c>
      <c r="J188" s="122" t="s">
        <v>769</v>
      </c>
      <c r="K188" s="127">
        <v>42900</v>
      </c>
      <c r="L188" s="122" t="s">
        <v>2438</v>
      </c>
      <c r="M188" s="125"/>
    </row>
    <row r="189" spans="1:13" x14ac:dyDescent="0.2">
      <c r="A189" s="117" t="s">
        <v>2439</v>
      </c>
      <c r="B189" s="118" t="s">
        <v>2440</v>
      </c>
      <c r="C189" s="117" t="s">
        <v>2441</v>
      </c>
      <c r="D189" s="119" t="s">
        <v>2442</v>
      </c>
      <c r="E189" s="117"/>
      <c r="F189" s="120">
        <v>450</v>
      </c>
      <c r="G189" s="117"/>
      <c r="H189" s="117" t="s">
        <v>2441</v>
      </c>
      <c r="I189" s="117" t="s">
        <v>2441</v>
      </c>
      <c r="J189" s="117" t="s">
        <v>769</v>
      </c>
      <c r="K189" s="121">
        <v>42900</v>
      </c>
      <c r="L189" s="117" t="s">
        <v>2443</v>
      </c>
      <c r="M189" s="117"/>
    </row>
    <row r="190" spans="1:13" x14ac:dyDescent="0.2">
      <c r="A190" s="122" t="s">
        <v>2444</v>
      </c>
      <c r="B190" s="118" t="s">
        <v>2445</v>
      </c>
      <c r="C190" s="122" t="s">
        <v>480</v>
      </c>
      <c r="D190" s="128" t="s">
        <v>1784</v>
      </c>
      <c r="E190" s="125"/>
      <c r="F190" s="126">
        <v>2400</v>
      </c>
      <c r="G190" s="125"/>
      <c r="H190" s="122" t="s">
        <v>480</v>
      </c>
      <c r="I190" s="122" t="s">
        <v>480</v>
      </c>
      <c r="J190" s="122" t="s">
        <v>769</v>
      </c>
      <c r="K190" s="127">
        <v>42900</v>
      </c>
      <c r="L190" s="122" t="s">
        <v>2446</v>
      </c>
      <c r="M190" s="125"/>
    </row>
    <row r="191" spans="1:13" x14ac:dyDescent="0.2">
      <c r="A191" s="117" t="s">
        <v>2447</v>
      </c>
      <c r="B191" s="118" t="s">
        <v>2448</v>
      </c>
      <c r="C191" s="117" t="s">
        <v>1766</v>
      </c>
      <c r="D191" s="119" t="s">
        <v>1783</v>
      </c>
      <c r="E191" s="117"/>
      <c r="F191" s="120">
        <v>6750</v>
      </c>
      <c r="G191" s="117"/>
      <c r="H191" s="117" t="s">
        <v>2472</v>
      </c>
      <c r="I191" s="117" t="s">
        <v>2473</v>
      </c>
      <c r="J191" s="117" t="s">
        <v>1254</v>
      </c>
      <c r="K191" s="121">
        <v>42901</v>
      </c>
      <c r="L191" s="117" t="s">
        <v>2449</v>
      </c>
      <c r="M191" s="117"/>
    </row>
    <row r="192" spans="1:13" x14ac:dyDescent="0.2">
      <c r="A192" s="122" t="s">
        <v>2450</v>
      </c>
      <c r="B192" s="118" t="s">
        <v>2451</v>
      </c>
      <c r="C192" s="122" t="s">
        <v>2452</v>
      </c>
      <c r="D192" s="128" t="s">
        <v>2453</v>
      </c>
      <c r="E192" s="125"/>
      <c r="F192" s="126">
        <v>813</v>
      </c>
      <c r="G192" s="125"/>
      <c r="H192" s="122" t="s">
        <v>2452</v>
      </c>
      <c r="I192" s="122" t="s">
        <v>2452</v>
      </c>
      <c r="J192" s="122" t="s">
        <v>769</v>
      </c>
      <c r="K192" s="127">
        <v>42905</v>
      </c>
      <c r="L192" s="122" t="s">
        <v>2454</v>
      </c>
      <c r="M192" s="125"/>
    </row>
    <row r="193" spans="1:13" x14ac:dyDescent="0.2">
      <c r="A193" s="117" t="s">
        <v>2455</v>
      </c>
      <c r="B193" s="118" t="s">
        <v>2456</v>
      </c>
      <c r="C193" s="117" t="s">
        <v>2457</v>
      </c>
      <c r="D193" s="119" t="s">
        <v>2458</v>
      </c>
      <c r="E193" s="117"/>
      <c r="F193" s="120">
        <v>300</v>
      </c>
      <c r="G193" s="117"/>
      <c r="H193" s="117" t="s">
        <v>2475</v>
      </c>
      <c r="I193" s="117" t="s">
        <v>2476</v>
      </c>
      <c r="J193" s="117" t="s">
        <v>1254</v>
      </c>
      <c r="K193" s="121">
        <v>42905</v>
      </c>
      <c r="L193" s="117" t="s">
        <v>2459</v>
      </c>
      <c r="M193" s="117"/>
    </row>
    <row r="194" spans="1:13" x14ac:dyDescent="0.2">
      <c r="A194" s="122" t="s">
        <v>2460</v>
      </c>
      <c r="B194" s="118" t="s">
        <v>2461</v>
      </c>
      <c r="C194" s="122" t="s">
        <v>189</v>
      </c>
      <c r="D194" s="128" t="s">
        <v>1829</v>
      </c>
      <c r="E194" s="125"/>
      <c r="F194" s="126">
        <v>35000</v>
      </c>
      <c r="G194" s="125"/>
      <c r="H194" s="122" t="s">
        <v>189</v>
      </c>
      <c r="I194" s="122" t="s">
        <v>189</v>
      </c>
      <c r="J194" s="122" t="s">
        <v>2211</v>
      </c>
      <c r="K194" s="127">
        <v>42905</v>
      </c>
      <c r="L194" s="122" t="s">
        <v>2462</v>
      </c>
      <c r="M194" s="125"/>
    </row>
    <row r="195" spans="1:13" x14ac:dyDescent="0.2">
      <c r="A195" s="117" t="s">
        <v>2463</v>
      </c>
      <c r="B195" s="118" t="s">
        <v>2464</v>
      </c>
      <c r="C195" s="117" t="s">
        <v>2465</v>
      </c>
      <c r="D195" s="119" t="s">
        <v>2466</v>
      </c>
      <c r="E195" s="117"/>
      <c r="F195" s="120">
        <v>167.82</v>
      </c>
      <c r="G195" s="117"/>
      <c r="H195" s="117" t="s">
        <v>2465</v>
      </c>
      <c r="I195" s="117" t="s">
        <v>2465</v>
      </c>
      <c r="J195" s="117" t="s">
        <v>769</v>
      </c>
      <c r="K195" s="121">
        <v>42906</v>
      </c>
      <c r="L195" s="117" t="s">
        <v>2467</v>
      </c>
      <c r="M195" s="117"/>
    </row>
    <row r="196" spans="1:13" x14ac:dyDescent="0.2">
      <c r="A196" s="122" t="s">
        <v>2468</v>
      </c>
      <c r="B196" s="118" t="s">
        <v>2469</v>
      </c>
      <c r="C196" s="122" t="s">
        <v>221</v>
      </c>
      <c r="D196" s="128" t="s">
        <v>2470</v>
      </c>
      <c r="E196" s="125"/>
      <c r="F196" s="126">
        <v>524</v>
      </c>
      <c r="G196" s="125"/>
      <c r="H196" s="122" t="s">
        <v>221</v>
      </c>
      <c r="I196" s="122" t="s">
        <v>221</v>
      </c>
      <c r="J196" s="122" t="s">
        <v>769</v>
      </c>
      <c r="K196" s="127">
        <v>42906</v>
      </c>
      <c r="L196" s="122" t="s">
        <v>2471</v>
      </c>
      <c r="M196" s="125"/>
    </row>
    <row r="197" spans="1:13" x14ac:dyDescent="0.2">
      <c r="A197" s="117" t="s">
        <v>646</v>
      </c>
      <c r="B197" s="118" t="s">
        <v>2477</v>
      </c>
      <c r="C197" s="117" t="s">
        <v>745</v>
      </c>
      <c r="D197" s="119" t="s">
        <v>2478</v>
      </c>
      <c r="E197" s="117"/>
      <c r="F197" s="120">
        <v>4156.5</v>
      </c>
      <c r="G197" s="117"/>
      <c r="H197" s="117" t="s">
        <v>745</v>
      </c>
      <c r="I197" s="117" t="s">
        <v>745</v>
      </c>
      <c r="J197" s="117" t="s">
        <v>769</v>
      </c>
      <c r="K197" s="121">
        <v>42907</v>
      </c>
      <c r="L197" s="117" t="s">
        <v>2479</v>
      </c>
      <c r="M197" s="117"/>
    </row>
    <row r="198" spans="1:13" x14ac:dyDescent="0.2">
      <c r="A198" s="122" t="s">
        <v>2480</v>
      </c>
      <c r="B198" s="118" t="s">
        <v>2481</v>
      </c>
      <c r="C198" s="122" t="s">
        <v>2482</v>
      </c>
      <c r="D198" s="128" t="s">
        <v>2483</v>
      </c>
      <c r="E198" s="125"/>
      <c r="F198" s="126">
        <v>5470</v>
      </c>
      <c r="G198" s="125"/>
      <c r="H198" s="122" t="s">
        <v>2482</v>
      </c>
      <c r="I198" s="122" t="s">
        <v>2482</v>
      </c>
      <c r="J198" s="122" t="s">
        <v>769</v>
      </c>
      <c r="K198" s="127">
        <v>42908</v>
      </c>
      <c r="L198" s="122" t="s">
        <v>2484</v>
      </c>
      <c r="M198" s="125"/>
    </row>
    <row r="199" spans="1:13" x14ac:dyDescent="0.2">
      <c r="A199" s="117" t="s">
        <v>2485</v>
      </c>
      <c r="B199" s="118" t="s">
        <v>2486</v>
      </c>
      <c r="C199" s="117" t="s">
        <v>1873</v>
      </c>
      <c r="D199" s="119" t="s">
        <v>1885</v>
      </c>
      <c r="E199" s="117"/>
      <c r="F199" s="120">
        <v>1890</v>
      </c>
      <c r="G199" s="117"/>
      <c r="H199" s="117" t="s">
        <v>1873</v>
      </c>
      <c r="I199" s="117" t="s">
        <v>1873</v>
      </c>
      <c r="J199" s="117" t="s">
        <v>769</v>
      </c>
      <c r="K199" s="121">
        <v>42908</v>
      </c>
      <c r="L199" s="117" t="s">
        <v>2487</v>
      </c>
      <c r="M199" s="117"/>
    </row>
    <row r="200" spans="1:13" x14ac:dyDescent="0.2">
      <c r="A200" s="122" t="s">
        <v>2488</v>
      </c>
      <c r="B200" s="118" t="s">
        <v>2489</v>
      </c>
      <c r="C200" s="122" t="s">
        <v>1995</v>
      </c>
      <c r="D200" s="128" t="s">
        <v>1972</v>
      </c>
      <c r="E200" s="125"/>
      <c r="F200" s="126">
        <v>950</v>
      </c>
      <c r="G200" s="125"/>
      <c r="H200" s="122" t="s">
        <v>1995</v>
      </c>
      <c r="I200" s="122" t="s">
        <v>1995</v>
      </c>
      <c r="J200" s="122" t="s">
        <v>769</v>
      </c>
      <c r="K200" s="127">
        <v>42912</v>
      </c>
      <c r="L200" s="122" t="s">
        <v>2490</v>
      </c>
      <c r="M200" s="125"/>
    </row>
    <row r="201" spans="1:13" x14ac:dyDescent="0.2">
      <c r="A201" s="117" t="s">
        <v>2491</v>
      </c>
      <c r="B201" s="118" t="s">
        <v>2492</v>
      </c>
      <c r="C201" s="117" t="s">
        <v>1247</v>
      </c>
      <c r="D201" s="119" t="s">
        <v>1978</v>
      </c>
      <c r="E201" s="117"/>
      <c r="F201" s="120">
        <v>5550</v>
      </c>
      <c r="G201" s="117"/>
      <c r="H201" s="117" t="s">
        <v>2499</v>
      </c>
      <c r="I201" s="117" t="s">
        <v>2500</v>
      </c>
      <c r="J201" s="117" t="s">
        <v>1254</v>
      </c>
      <c r="K201" s="121">
        <v>42912</v>
      </c>
      <c r="L201" s="117" t="s">
        <v>2493</v>
      </c>
      <c r="M201" s="117"/>
    </row>
    <row r="202" spans="1:13" x14ac:dyDescent="0.2">
      <c r="A202" s="122" t="s">
        <v>2494</v>
      </c>
      <c r="B202" s="118" t="s">
        <v>2495</v>
      </c>
      <c r="C202" s="122" t="s">
        <v>2496</v>
      </c>
      <c r="D202" s="128" t="s">
        <v>2497</v>
      </c>
      <c r="E202" s="125"/>
      <c r="F202" s="126">
        <v>13100</v>
      </c>
      <c r="G202" s="125"/>
      <c r="H202" s="125" t="s">
        <v>2501</v>
      </c>
      <c r="I202" s="122" t="s">
        <v>2502</v>
      </c>
      <c r="J202" s="122" t="s">
        <v>1254</v>
      </c>
      <c r="K202" s="127">
        <v>42912</v>
      </c>
      <c r="L202" s="122" t="s">
        <v>2498</v>
      </c>
      <c r="M202" s="125"/>
    </row>
    <row r="203" spans="1:13" x14ac:dyDescent="0.2">
      <c r="A203" s="117" t="s">
        <v>2503</v>
      </c>
      <c r="B203" s="118" t="s">
        <v>2504</v>
      </c>
      <c r="C203" s="117" t="s">
        <v>740</v>
      </c>
      <c r="D203" s="119" t="s">
        <v>1788</v>
      </c>
      <c r="E203" s="117"/>
      <c r="F203" s="120">
        <v>110</v>
      </c>
      <c r="G203" s="117"/>
      <c r="H203" s="117" t="s">
        <v>740</v>
      </c>
      <c r="I203" s="117" t="s">
        <v>740</v>
      </c>
      <c r="J203" s="117" t="s">
        <v>769</v>
      </c>
      <c r="K203" s="121">
        <v>42913</v>
      </c>
      <c r="L203" s="117" t="s">
        <v>2505</v>
      </c>
      <c r="M203" s="117"/>
    </row>
    <row r="204" spans="1:13" x14ac:dyDescent="0.2">
      <c r="A204" s="122" t="s">
        <v>2506</v>
      </c>
      <c r="B204" s="118" t="s">
        <v>2507</v>
      </c>
      <c r="C204" s="122" t="s">
        <v>487</v>
      </c>
      <c r="D204" s="128" t="s">
        <v>2508</v>
      </c>
      <c r="E204" s="125"/>
      <c r="F204" s="126">
        <v>10650</v>
      </c>
      <c r="G204" s="125"/>
      <c r="H204" s="125" t="s">
        <v>2510</v>
      </c>
      <c r="I204" s="122" t="s">
        <v>2510</v>
      </c>
      <c r="J204" s="122" t="s">
        <v>1254</v>
      </c>
      <c r="K204" s="127">
        <v>42913</v>
      </c>
      <c r="L204" s="122" t="s">
        <v>2509</v>
      </c>
      <c r="M204" s="125"/>
    </row>
    <row r="205" spans="1:13" x14ac:dyDescent="0.2">
      <c r="A205" s="117" t="s">
        <v>2511</v>
      </c>
      <c r="B205" s="118" t="s">
        <v>2512</v>
      </c>
      <c r="C205" s="117" t="s">
        <v>1758</v>
      </c>
      <c r="D205" s="119" t="s">
        <v>1774</v>
      </c>
      <c r="E205" s="117"/>
      <c r="F205" s="120">
        <v>602.5</v>
      </c>
      <c r="G205" s="117"/>
      <c r="H205" s="117" t="s">
        <v>1758</v>
      </c>
      <c r="I205" s="116" t="s">
        <v>1758</v>
      </c>
      <c r="J205" s="117" t="s">
        <v>769</v>
      </c>
      <c r="K205" s="121">
        <v>42914</v>
      </c>
      <c r="L205" s="117" t="s">
        <v>2513</v>
      </c>
      <c r="M205" s="117"/>
    </row>
    <row r="206" spans="1:13" x14ac:dyDescent="0.2">
      <c r="A206" s="122" t="s">
        <v>2514</v>
      </c>
      <c r="B206" s="118" t="s">
        <v>2515</v>
      </c>
      <c r="C206" s="122" t="s">
        <v>496</v>
      </c>
      <c r="D206" s="128" t="s">
        <v>2517</v>
      </c>
      <c r="E206" s="125"/>
      <c r="F206" s="126">
        <v>360</v>
      </c>
      <c r="G206" s="125"/>
      <c r="H206" s="125" t="s">
        <v>2518</v>
      </c>
      <c r="I206" s="122" t="s">
        <v>2519</v>
      </c>
      <c r="J206" s="122" t="s">
        <v>1254</v>
      </c>
      <c r="K206" s="127">
        <v>42915</v>
      </c>
      <c r="L206" s="122" t="s">
        <v>2516</v>
      </c>
      <c r="M206" s="125"/>
    </row>
    <row r="207" spans="1:13" x14ac:dyDescent="0.2">
      <c r="A207" s="117" t="s">
        <v>2520</v>
      </c>
      <c r="B207" s="118" t="s">
        <v>2521</v>
      </c>
      <c r="C207" s="117" t="s">
        <v>2342</v>
      </c>
      <c r="D207" s="119" t="s">
        <v>2343</v>
      </c>
      <c r="E207" s="117"/>
      <c r="F207" s="120">
        <v>600</v>
      </c>
      <c r="G207" s="117"/>
      <c r="H207" s="117" t="s">
        <v>2342</v>
      </c>
      <c r="I207" s="117" t="s">
        <v>2342</v>
      </c>
      <c r="J207" s="117" t="s">
        <v>2211</v>
      </c>
      <c r="K207" s="121">
        <v>42915</v>
      </c>
      <c r="L207" s="117" t="s">
        <v>2522</v>
      </c>
      <c r="M207" s="117"/>
    </row>
    <row r="208" spans="1:13" x14ac:dyDescent="0.2">
      <c r="A208" s="122" t="s">
        <v>2523</v>
      </c>
      <c r="B208" s="118" t="s">
        <v>2524</v>
      </c>
      <c r="C208" s="122" t="s">
        <v>2128</v>
      </c>
      <c r="D208" s="128" t="s">
        <v>2129</v>
      </c>
      <c r="E208" s="125"/>
      <c r="F208" s="126">
        <v>9920</v>
      </c>
      <c r="G208" s="125"/>
      <c r="H208" s="122" t="s">
        <v>2128</v>
      </c>
      <c r="I208" s="122" t="s">
        <v>2128</v>
      </c>
      <c r="J208" s="122" t="s">
        <v>769</v>
      </c>
      <c r="K208" s="127">
        <v>42919</v>
      </c>
      <c r="L208" s="122" t="s">
        <v>2525</v>
      </c>
      <c r="M208" s="125"/>
    </row>
    <row r="209" spans="1:13" x14ac:dyDescent="0.2">
      <c r="A209" s="117" t="s">
        <v>2526</v>
      </c>
      <c r="B209" s="118" t="s">
        <v>2527</v>
      </c>
      <c r="C209" s="117" t="s">
        <v>2528</v>
      </c>
      <c r="D209" s="119" t="s">
        <v>2529</v>
      </c>
      <c r="E209" s="117"/>
      <c r="F209" s="120">
        <v>5000</v>
      </c>
      <c r="G209" s="117"/>
      <c r="H209" s="117" t="s">
        <v>2528</v>
      </c>
      <c r="I209" s="117" t="s">
        <v>2528</v>
      </c>
      <c r="J209" s="117" t="s">
        <v>769</v>
      </c>
      <c r="K209" s="121">
        <v>42919</v>
      </c>
      <c r="L209" s="117" t="s">
        <v>2530</v>
      </c>
      <c r="M209" s="117"/>
    </row>
    <row r="210" spans="1:13" x14ac:dyDescent="0.2">
      <c r="A210" s="122" t="s">
        <v>2531</v>
      </c>
      <c r="B210" s="118" t="s">
        <v>2532</v>
      </c>
      <c r="C210" s="122" t="s">
        <v>2533</v>
      </c>
      <c r="D210" s="128" t="s">
        <v>2534</v>
      </c>
      <c r="E210" s="125"/>
      <c r="F210" s="126">
        <v>2000</v>
      </c>
      <c r="G210" s="125"/>
      <c r="H210" s="122" t="s">
        <v>2533</v>
      </c>
      <c r="I210" s="122" t="s">
        <v>2533</v>
      </c>
      <c r="J210" s="122" t="s">
        <v>769</v>
      </c>
      <c r="K210" s="127">
        <v>42921</v>
      </c>
      <c r="L210" s="122" t="s">
        <v>2535</v>
      </c>
      <c r="M210" s="125"/>
    </row>
    <row r="211" spans="1:13" x14ac:dyDescent="0.2">
      <c r="A211" s="117" t="s">
        <v>2536</v>
      </c>
      <c r="B211" s="118" t="s">
        <v>2537</v>
      </c>
      <c r="C211" s="117" t="s">
        <v>281</v>
      </c>
      <c r="D211" s="119" t="s">
        <v>2321</v>
      </c>
      <c r="E211" s="117"/>
      <c r="F211" s="120">
        <v>1262.5</v>
      </c>
      <c r="G211" s="117"/>
      <c r="H211" s="117" t="s">
        <v>281</v>
      </c>
      <c r="I211" s="117" t="s">
        <v>281</v>
      </c>
      <c r="J211" s="117" t="s">
        <v>769</v>
      </c>
      <c r="K211" s="121">
        <v>42922</v>
      </c>
      <c r="L211" s="117" t="s">
        <v>2538</v>
      </c>
      <c r="M211" s="117"/>
    </row>
    <row r="212" spans="1:13" x14ac:dyDescent="0.2">
      <c r="A212" s="122" t="s">
        <v>2539</v>
      </c>
      <c r="B212" s="118" t="s">
        <v>2540</v>
      </c>
      <c r="C212" s="122" t="s">
        <v>2153</v>
      </c>
      <c r="D212" s="128" t="s">
        <v>2420</v>
      </c>
      <c r="E212" s="125"/>
      <c r="F212" s="126">
        <v>89.34</v>
      </c>
      <c r="G212" s="125"/>
      <c r="H212" s="122" t="s">
        <v>2153</v>
      </c>
      <c r="I212" s="122" t="s">
        <v>2153</v>
      </c>
      <c r="J212" s="122" t="s">
        <v>769</v>
      </c>
      <c r="K212" s="127">
        <v>42922</v>
      </c>
      <c r="L212" s="122" t="s">
        <v>2541</v>
      </c>
      <c r="M212" s="125"/>
    </row>
    <row r="213" spans="1:13" x14ac:dyDescent="0.2">
      <c r="A213" s="117" t="s">
        <v>2542</v>
      </c>
      <c r="B213" s="118" t="s">
        <v>2543</v>
      </c>
      <c r="C213" s="117" t="s">
        <v>2544</v>
      </c>
      <c r="D213" s="119" t="s">
        <v>2545</v>
      </c>
      <c r="E213" s="117"/>
      <c r="F213" s="120">
        <v>3500</v>
      </c>
      <c r="G213" s="117"/>
      <c r="H213" s="117" t="s">
        <v>2544</v>
      </c>
      <c r="I213" s="117" t="s">
        <v>2544</v>
      </c>
      <c r="J213" s="117" t="s">
        <v>769</v>
      </c>
      <c r="K213" s="121">
        <v>42922</v>
      </c>
      <c r="L213" s="117" t="s">
        <v>2546</v>
      </c>
      <c r="M213" s="117"/>
    </row>
    <row r="214" spans="1:13" x14ac:dyDescent="0.2">
      <c r="A214" s="122" t="s">
        <v>2547</v>
      </c>
      <c r="B214" s="118" t="s">
        <v>2548</v>
      </c>
      <c r="C214" s="122" t="s">
        <v>1762</v>
      </c>
      <c r="D214" s="128" t="s">
        <v>1778</v>
      </c>
      <c r="E214" s="125"/>
      <c r="F214" s="126">
        <v>4000</v>
      </c>
      <c r="G214" s="125"/>
      <c r="H214" s="122" t="s">
        <v>1762</v>
      </c>
      <c r="I214" s="122" t="s">
        <v>1762</v>
      </c>
      <c r="J214" s="122" t="s">
        <v>769</v>
      </c>
      <c r="K214" s="127">
        <v>42928</v>
      </c>
      <c r="L214" s="122" t="s">
        <v>2549</v>
      </c>
      <c r="M214" s="125"/>
    </row>
    <row r="215" spans="1:13" x14ac:dyDescent="0.2">
      <c r="A215" s="117" t="s">
        <v>2550</v>
      </c>
      <c r="B215" s="118" t="s">
        <v>2551</v>
      </c>
      <c r="C215" s="117" t="s">
        <v>2452</v>
      </c>
      <c r="D215" s="119" t="s">
        <v>2453</v>
      </c>
      <c r="E215" s="117"/>
      <c r="F215" s="120">
        <v>17150</v>
      </c>
      <c r="G215" s="117"/>
      <c r="H215" s="117" t="s">
        <v>2452</v>
      </c>
      <c r="I215" s="117" t="s">
        <v>2452</v>
      </c>
      <c r="J215" s="117" t="s">
        <v>769</v>
      </c>
      <c r="K215" s="121">
        <v>42928</v>
      </c>
      <c r="L215" s="117" t="s">
        <v>2552</v>
      </c>
      <c r="M215" s="117"/>
    </row>
    <row r="216" spans="1:13" x14ac:dyDescent="0.2">
      <c r="A216" s="122" t="s">
        <v>2553</v>
      </c>
      <c r="B216" s="118" t="s">
        <v>2554</v>
      </c>
      <c r="C216" s="122" t="s">
        <v>2555</v>
      </c>
      <c r="D216" s="128" t="s">
        <v>2556</v>
      </c>
      <c r="E216" s="125"/>
      <c r="F216" s="126">
        <v>34319</v>
      </c>
      <c r="G216" s="125"/>
      <c r="H216" s="122" t="s">
        <v>2575</v>
      </c>
      <c r="I216" s="122" t="s">
        <v>2577</v>
      </c>
      <c r="J216" s="122" t="s">
        <v>1254</v>
      </c>
      <c r="K216" s="127">
        <v>42929</v>
      </c>
      <c r="L216" s="122" t="s">
        <v>2557</v>
      </c>
      <c r="M216" s="125" t="s">
        <v>2576</v>
      </c>
    </row>
    <row r="217" spans="1:13" x14ac:dyDescent="0.2">
      <c r="A217" s="117" t="s">
        <v>2558</v>
      </c>
      <c r="B217" s="118" t="s">
        <v>2559</v>
      </c>
      <c r="C217" s="117" t="s">
        <v>1770</v>
      </c>
      <c r="D217" s="119" t="s">
        <v>1788</v>
      </c>
      <c r="E217" s="117"/>
      <c r="F217" s="120">
        <v>165</v>
      </c>
      <c r="G217" s="117"/>
      <c r="H217" s="117" t="s">
        <v>1770</v>
      </c>
      <c r="I217" s="117" t="s">
        <v>1770</v>
      </c>
      <c r="J217" s="117" t="s">
        <v>769</v>
      </c>
      <c r="K217" s="121">
        <v>42930</v>
      </c>
      <c r="L217" s="117" t="s">
        <v>2560</v>
      </c>
      <c r="M217" s="117"/>
    </row>
    <row r="218" spans="1:13" x14ac:dyDescent="0.2">
      <c r="A218" s="122" t="s">
        <v>2561</v>
      </c>
      <c r="B218" s="118" t="s">
        <v>2562</v>
      </c>
      <c r="C218" s="122" t="s">
        <v>1766</v>
      </c>
      <c r="D218" s="128" t="s">
        <v>1783</v>
      </c>
      <c r="E218" s="125"/>
      <c r="F218" s="126">
        <v>8020.32</v>
      </c>
      <c r="G218" s="125"/>
      <c r="H218" s="122" t="s">
        <v>1766</v>
      </c>
      <c r="I218" s="122" t="s">
        <v>1766</v>
      </c>
      <c r="J218" s="125" t="s">
        <v>769</v>
      </c>
      <c r="K218" s="127">
        <v>42930</v>
      </c>
      <c r="L218" s="122" t="s">
        <v>2563</v>
      </c>
      <c r="M218" s="125"/>
    </row>
    <row r="219" spans="1:13" x14ac:dyDescent="0.2">
      <c r="A219" s="117" t="s">
        <v>2564</v>
      </c>
      <c r="B219" s="118" t="s">
        <v>2565</v>
      </c>
      <c r="C219" s="117" t="s">
        <v>591</v>
      </c>
      <c r="D219" s="119" t="s">
        <v>2134</v>
      </c>
      <c r="E219" s="117"/>
      <c r="F219" s="120">
        <v>500</v>
      </c>
      <c r="G219" s="117"/>
      <c r="H219" s="117" t="s">
        <v>591</v>
      </c>
      <c r="I219" s="117" t="s">
        <v>591</v>
      </c>
      <c r="J219" s="117" t="s">
        <v>769</v>
      </c>
      <c r="K219" s="121">
        <v>42930</v>
      </c>
      <c r="L219" s="117" t="s">
        <v>2566</v>
      </c>
      <c r="M219" s="117"/>
    </row>
    <row r="220" spans="1:13" x14ac:dyDescent="0.2">
      <c r="A220" s="122" t="s">
        <v>2567</v>
      </c>
      <c r="B220" s="118" t="s">
        <v>2568</v>
      </c>
      <c r="C220" s="122" t="s">
        <v>1999</v>
      </c>
      <c r="D220" s="128" t="s">
        <v>1978</v>
      </c>
      <c r="E220" s="125"/>
      <c r="F220" s="126">
        <v>500</v>
      </c>
      <c r="G220" s="125"/>
      <c r="H220" s="122" t="s">
        <v>1999</v>
      </c>
      <c r="I220" s="122" t="s">
        <v>1999</v>
      </c>
      <c r="J220" s="125" t="s">
        <v>769</v>
      </c>
      <c r="K220" s="127">
        <v>42930</v>
      </c>
      <c r="L220" s="122" t="s">
        <v>2569</v>
      </c>
      <c r="M220" s="125"/>
    </row>
    <row r="221" spans="1:13" x14ac:dyDescent="0.2">
      <c r="A221" s="117" t="s">
        <v>2570</v>
      </c>
      <c r="B221" s="118" t="s">
        <v>2571</v>
      </c>
      <c r="C221" s="117" t="s">
        <v>480</v>
      </c>
      <c r="D221" s="119" t="s">
        <v>1784</v>
      </c>
      <c r="E221" s="117"/>
      <c r="F221" s="120">
        <v>3223</v>
      </c>
      <c r="G221" s="117"/>
      <c r="H221" s="117" t="s">
        <v>480</v>
      </c>
      <c r="I221" s="117" t="s">
        <v>480</v>
      </c>
      <c r="J221" s="117" t="s">
        <v>769</v>
      </c>
      <c r="K221" s="121">
        <v>42930</v>
      </c>
      <c r="L221" s="117" t="s">
        <v>2578</v>
      </c>
      <c r="M221" s="117"/>
    </row>
    <row r="222" spans="1:13" x14ac:dyDescent="0.2">
      <c r="A222" s="122" t="s">
        <v>2572</v>
      </c>
      <c r="B222" s="118" t="s">
        <v>2573</v>
      </c>
      <c r="C222" s="122" t="s">
        <v>484</v>
      </c>
      <c r="D222" s="128" t="s">
        <v>2171</v>
      </c>
      <c r="E222" s="125"/>
      <c r="F222" s="126">
        <v>9400</v>
      </c>
      <c r="G222" s="125"/>
      <c r="H222" s="122" t="s">
        <v>484</v>
      </c>
      <c r="I222" s="122" t="s">
        <v>484</v>
      </c>
      <c r="J222" s="122" t="s">
        <v>769</v>
      </c>
      <c r="K222" s="127">
        <v>42930</v>
      </c>
      <c r="L222" s="122" t="s">
        <v>2574</v>
      </c>
      <c r="M222" s="125"/>
    </row>
    <row r="223" spans="1:13" x14ac:dyDescent="0.2">
      <c r="A223" s="117" t="s">
        <v>2586</v>
      </c>
      <c r="B223" s="118" t="s">
        <v>2587</v>
      </c>
      <c r="C223" s="117" t="s">
        <v>2588</v>
      </c>
      <c r="D223" s="119" t="s">
        <v>2589</v>
      </c>
      <c r="E223" s="117"/>
      <c r="F223" s="120">
        <v>2000</v>
      </c>
      <c r="G223" s="117"/>
      <c r="H223" s="117" t="s">
        <v>2588</v>
      </c>
      <c r="I223" s="117" t="s">
        <v>2588</v>
      </c>
      <c r="J223" s="117" t="s">
        <v>769</v>
      </c>
      <c r="K223" s="121">
        <v>42933</v>
      </c>
      <c r="L223" s="117" t="s">
        <v>2590</v>
      </c>
      <c r="M223" s="117"/>
    </row>
    <row r="224" spans="1:13" x14ac:dyDescent="0.2">
      <c r="A224" s="122" t="s">
        <v>2591</v>
      </c>
      <c r="B224" s="118" t="s">
        <v>2592</v>
      </c>
      <c r="C224" s="122" t="s">
        <v>1768</v>
      </c>
      <c r="D224" s="128" t="s">
        <v>1786</v>
      </c>
      <c r="E224" s="125"/>
      <c r="F224" s="126">
        <v>300</v>
      </c>
      <c r="G224" s="125"/>
      <c r="H224" s="122" t="s">
        <v>1768</v>
      </c>
      <c r="I224" s="122" t="s">
        <v>1768</v>
      </c>
      <c r="J224" s="122" t="s">
        <v>769</v>
      </c>
      <c r="K224" s="127">
        <v>42934</v>
      </c>
      <c r="L224" s="122" t="s">
        <v>2593</v>
      </c>
      <c r="M224" s="125"/>
    </row>
    <row r="225" spans="1:13" x14ac:dyDescent="0.2">
      <c r="A225" s="117" t="s">
        <v>2594</v>
      </c>
      <c r="B225" s="118" t="s">
        <v>2595</v>
      </c>
      <c r="C225" s="117" t="s">
        <v>2596</v>
      </c>
      <c r="D225" s="119" t="s">
        <v>2597</v>
      </c>
      <c r="E225" s="117"/>
      <c r="F225" s="120">
        <v>1000</v>
      </c>
      <c r="G225" s="117"/>
      <c r="H225" s="117" t="s">
        <v>2596</v>
      </c>
      <c r="I225" s="117" t="s">
        <v>2596</v>
      </c>
      <c r="J225" s="117" t="s">
        <v>769</v>
      </c>
      <c r="K225" s="121">
        <v>42934</v>
      </c>
      <c r="L225" s="117" t="s">
        <v>2598</v>
      </c>
      <c r="M225" s="117"/>
    </row>
    <row r="226" spans="1:13" x14ac:dyDescent="0.2">
      <c r="A226" s="122" t="s">
        <v>2599</v>
      </c>
      <c r="B226" s="118" t="s">
        <v>2600</v>
      </c>
      <c r="C226" s="122" t="s">
        <v>2431</v>
      </c>
      <c r="D226" s="128" t="s">
        <v>2432</v>
      </c>
      <c r="E226" s="125"/>
      <c r="F226" s="126">
        <v>2040</v>
      </c>
      <c r="G226" s="125"/>
      <c r="H226" s="122" t="s">
        <v>2431</v>
      </c>
      <c r="I226" s="122" t="s">
        <v>2431</v>
      </c>
      <c r="J226" s="122" t="s">
        <v>769</v>
      </c>
      <c r="K226" s="127">
        <v>42936</v>
      </c>
      <c r="L226" s="122" t="s">
        <v>2601</v>
      </c>
      <c r="M226" s="125"/>
    </row>
    <row r="227" spans="1:13" x14ac:dyDescent="0.2">
      <c r="A227" s="117" t="s">
        <v>2602</v>
      </c>
      <c r="B227" s="118" t="s">
        <v>2603</v>
      </c>
      <c r="C227" s="117" t="s">
        <v>469</v>
      </c>
      <c r="D227" s="119" t="s">
        <v>1830</v>
      </c>
      <c r="E227" s="117"/>
      <c r="F227" s="120">
        <v>800</v>
      </c>
      <c r="G227" s="117"/>
      <c r="H227" s="117" t="s">
        <v>469</v>
      </c>
      <c r="I227" s="117" t="s">
        <v>469</v>
      </c>
      <c r="J227" s="117" t="s">
        <v>769</v>
      </c>
      <c r="K227" s="121">
        <v>42936</v>
      </c>
      <c r="L227" s="117" t="s">
        <v>2604</v>
      </c>
      <c r="M227" s="117"/>
    </row>
    <row r="228" spans="1:13" x14ac:dyDescent="0.2">
      <c r="A228" s="122" t="s">
        <v>2605</v>
      </c>
      <c r="B228" s="118" t="s">
        <v>2606</v>
      </c>
      <c r="C228" s="122" t="s">
        <v>1758</v>
      </c>
      <c r="D228" s="128" t="s">
        <v>1774</v>
      </c>
      <c r="E228" s="125"/>
      <c r="F228" s="126">
        <v>10754.3</v>
      </c>
      <c r="G228" s="125"/>
      <c r="H228" s="122" t="s">
        <v>1758</v>
      </c>
      <c r="I228" s="122" t="s">
        <v>1758</v>
      </c>
      <c r="J228" s="122" t="s">
        <v>769</v>
      </c>
      <c r="K228" s="127">
        <v>42937</v>
      </c>
      <c r="L228" s="122" t="s">
        <v>2607</v>
      </c>
      <c r="M228" s="125"/>
    </row>
    <row r="229" spans="1:13" x14ac:dyDescent="0.2">
      <c r="A229" s="117" t="s">
        <v>2608</v>
      </c>
      <c r="B229" s="118" t="s">
        <v>2609</v>
      </c>
      <c r="C229" s="117" t="s">
        <v>859</v>
      </c>
      <c r="D229" s="119" t="s">
        <v>2610</v>
      </c>
      <c r="E229" s="117"/>
      <c r="F229" s="120">
        <v>1040</v>
      </c>
      <c r="G229" s="117"/>
      <c r="H229" s="117" t="s">
        <v>859</v>
      </c>
      <c r="I229" s="117" t="s">
        <v>859</v>
      </c>
      <c r="J229" s="117" t="s">
        <v>769</v>
      </c>
      <c r="K229" s="121">
        <v>42940</v>
      </c>
      <c r="L229" s="117" t="s">
        <v>2611</v>
      </c>
      <c r="M229" s="117"/>
    </row>
    <row r="230" spans="1:13" x14ac:dyDescent="0.2">
      <c r="A230" s="122" t="s">
        <v>2612</v>
      </c>
      <c r="B230" s="118" t="s">
        <v>2613</v>
      </c>
      <c r="C230" s="122" t="s">
        <v>591</v>
      </c>
      <c r="D230" s="128" t="s">
        <v>2134</v>
      </c>
      <c r="E230" s="125"/>
      <c r="F230" s="126">
        <v>955.8</v>
      </c>
      <c r="G230" s="125"/>
      <c r="H230" s="125" t="s">
        <v>2657</v>
      </c>
      <c r="I230" s="122" t="s">
        <v>2658</v>
      </c>
      <c r="J230" s="122" t="s">
        <v>1254</v>
      </c>
      <c r="K230" s="127">
        <v>42940</v>
      </c>
      <c r="L230" s="122" t="s">
        <v>2614</v>
      </c>
      <c r="M230" s="125"/>
    </row>
    <row r="231" spans="1:13" x14ac:dyDescent="0.2">
      <c r="A231" s="117" t="s">
        <v>2615</v>
      </c>
      <c r="B231" s="118" t="s">
        <v>2616</v>
      </c>
      <c r="C231" s="117" t="s">
        <v>2083</v>
      </c>
      <c r="D231" s="119" t="s">
        <v>2104</v>
      </c>
      <c r="E231" s="117"/>
      <c r="F231" s="120">
        <v>364</v>
      </c>
      <c r="G231" s="117"/>
      <c r="H231" s="117" t="s">
        <v>2659</v>
      </c>
      <c r="I231" s="117" t="s">
        <v>2660</v>
      </c>
      <c r="J231" s="117" t="s">
        <v>1254</v>
      </c>
      <c r="K231" s="121">
        <v>42940</v>
      </c>
      <c r="L231" s="117" t="s">
        <v>2617</v>
      </c>
      <c r="M231" s="117"/>
    </row>
    <row r="232" spans="1:13" x14ac:dyDescent="0.2">
      <c r="A232" s="122" t="s">
        <v>2618</v>
      </c>
      <c r="B232" s="118" t="s">
        <v>2619</v>
      </c>
      <c r="C232" s="122" t="s">
        <v>2620</v>
      </c>
      <c r="D232" s="128" t="s">
        <v>2621</v>
      </c>
      <c r="E232" s="125"/>
      <c r="F232" s="126">
        <v>700</v>
      </c>
      <c r="G232" s="125"/>
      <c r="H232" s="122" t="s">
        <v>2620</v>
      </c>
      <c r="I232" s="122" t="s">
        <v>2620</v>
      </c>
      <c r="J232" s="122" t="s">
        <v>769</v>
      </c>
      <c r="K232" s="127">
        <v>42941</v>
      </c>
      <c r="L232" s="122" t="s">
        <v>2622</v>
      </c>
      <c r="M232" s="125"/>
    </row>
    <row r="233" spans="1:13" x14ac:dyDescent="0.2">
      <c r="A233" s="117" t="s">
        <v>2623</v>
      </c>
      <c r="B233" s="118" t="s">
        <v>2624</v>
      </c>
      <c r="C233" s="117" t="s">
        <v>1995</v>
      </c>
      <c r="D233" s="119" t="s">
        <v>1972</v>
      </c>
      <c r="E233" s="117"/>
      <c r="F233" s="120">
        <v>2200</v>
      </c>
      <c r="G233" s="117"/>
      <c r="H233" s="117" t="s">
        <v>1995</v>
      </c>
      <c r="I233" s="117" t="s">
        <v>1995</v>
      </c>
      <c r="J233" s="117" t="s">
        <v>769</v>
      </c>
      <c r="K233" s="121">
        <v>42942</v>
      </c>
      <c r="L233" s="117" t="s">
        <v>2625</v>
      </c>
      <c r="M233" s="117"/>
    </row>
    <row r="234" spans="1:13" x14ac:dyDescent="0.2">
      <c r="A234" s="122" t="s">
        <v>2626</v>
      </c>
      <c r="B234" s="118" t="s">
        <v>2627</v>
      </c>
      <c r="C234" s="122" t="s">
        <v>2628</v>
      </c>
      <c r="D234" s="128" t="s">
        <v>2629</v>
      </c>
      <c r="E234" s="125"/>
      <c r="F234" s="126">
        <v>840</v>
      </c>
      <c r="G234" s="125"/>
      <c r="H234" s="122" t="s">
        <v>2651</v>
      </c>
      <c r="I234" s="125" t="s">
        <v>2652</v>
      </c>
      <c r="J234" s="122" t="s">
        <v>1254</v>
      </c>
      <c r="K234" s="127">
        <v>42942</v>
      </c>
      <c r="L234" s="122" t="s">
        <v>2630</v>
      </c>
      <c r="M234" s="125"/>
    </row>
    <row r="235" spans="1:13" x14ac:dyDescent="0.2">
      <c r="A235" s="117" t="s">
        <v>2631</v>
      </c>
      <c r="B235" s="118" t="s">
        <v>2632</v>
      </c>
      <c r="C235" s="117" t="s">
        <v>257</v>
      </c>
      <c r="D235" s="119" t="s">
        <v>2633</v>
      </c>
      <c r="E235" s="117"/>
      <c r="F235" s="120">
        <v>555</v>
      </c>
      <c r="G235" s="117"/>
      <c r="H235" s="117" t="s">
        <v>2654</v>
      </c>
      <c r="I235" s="117" t="s">
        <v>2653</v>
      </c>
      <c r="J235" s="117" t="s">
        <v>1254</v>
      </c>
      <c r="K235" s="121">
        <v>42942</v>
      </c>
      <c r="L235" s="117" t="s">
        <v>2634</v>
      </c>
      <c r="M235" s="117"/>
    </row>
    <row r="236" spans="1:13" x14ac:dyDescent="0.2">
      <c r="A236" s="122" t="s">
        <v>2635</v>
      </c>
      <c r="B236" s="118" t="s">
        <v>2636</v>
      </c>
      <c r="C236" s="122" t="s">
        <v>2128</v>
      </c>
      <c r="D236" s="128" t="s">
        <v>2129</v>
      </c>
      <c r="E236" s="125"/>
      <c r="F236" s="126">
        <v>4270</v>
      </c>
      <c r="G236" s="125"/>
      <c r="H236" s="122" t="s">
        <v>2655</v>
      </c>
      <c r="I236" s="125" t="s">
        <v>2656</v>
      </c>
      <c r="J236" s="122" t="s">
        <v>1254</v>
      </c>
      <c r="K236" s="127">
        <v>42942</v>
      </c>
      <c r="L236" s="122" t="s">
        <v>2637</v>
      </c>
      <c r="M236" s="125"/>
    </row>
    <row r="237" spans="1:13" x14ac:dyDescent="0.2">
      <c r="A237" s="117" t="s">
        <v>2638</v>
      </c>
      <c r="B237" s="118" t="s">
        <v>2639</v>
      </c>
      <c r="C237" s="117" t="s">
        <v>848</v>
      </c>
      <c r="D237" s="119" t="s">
        <v>2303</v>
      </c>
      <c r="E237" s="117"/>
      <c r="F237" s="120">
        <v>6469.8</v>
      </c>
      <c r="G237" s="117"/>
      <c r="H237" s="117" t="s">
        <v>2648</v>
      </c>
      <c r="I237" s="117" t="s">
        <v>2650</v>
      </c>
      <c r="J237" s="117" t="s">
        <v>1254</v>
      </c>
      <c r="K237" s="121">
        <v>42943</v>
      </c>
      <c r="L237" s="117" t="s">
        <v>2640</v>
      </c>
      <c r="M237" s="117"/>
    </row>
    <row r="238" spans="1:13" x14ac:dyDescent="0.2">
      <c r="A238" s="122" t="s">
        <v>2641</v>
      </c>
      <c r="B238" s="118" t="s">
        <v>2639</v>
      </c>
      <c r="C238" s="122" t="s">
        <v>848</v>
      </c>
      <c r="D238" s="128" t="s">
        <v>2303</v>
      </c>
      <c r="E238" s="125"/>
      <c r="F238" s="126">
        <v>4402</v>
      </c>
      <c r="G238" s="125"/>
      <c r="H238" s="122" t="s">
        <v>2648</v>
      </c>
      <c r="I238" s="122" t="s">
        <v>2649</v>
      </c>
      <c r="J238" s="122" t="s">
        <v>1254</v>
      </c>
      <c r="K238" s="127">
        <v>42943</v>
      </c>
      <c r="L238" s="122" t="s">
        <v>2642</v>
      </c>
      <c r="M238" s="125"/>
    </row>
    <row r="239" spans="1:13" x14ac:dyDescent="0.2">
      <c r="A239" s="117" t="s">
        <v>2643</v>
      </c>
      <c r="B239" s="118" t="s">
        <v>2644</v>
      </c>
      <c r="C239" s="117" t="s">
        <v>2378</v>
      </c>
      <c r="D239" s="119" t="s">
        <v>1987</v>
      </c>
      <c r="E239" s="117"/>
      <c r="F239" s="120">
        <v>9750</v>
      </c>
      <c r="G239" s="117"/>
      <c r="H239" s="117" t="s">
        <v>2646</v>
      </c>
      <c r="I239" s="117" t="s">
        <v>2647</v>
      </c>
      <c r="J239" s="117" t="s">
        <v>1254</v>
      </c>
      <c r="K239" s="121">
        <v>42947</v>
      </c>
      <c r="L239" s="117" t="s">
        <v>2645</v>
      </c>
      <c r="M239" s="117"/>
    </row>
    <row r="240" spans="1:13" x14ac:dyDescent="0.2">
      <c r="A240" s="122" t="s">
        <v>2725</v>
      </c>
      <c r="B240" s="118" t="s">
        <v>2739</v>
      </c>
      <c r="C240" s="122" t="s">
        <v>1756</v>
      </c>
      <c r="D240" s="128" t="s">
        <v>1771</v>
      </c>
      <c r="E240" s="125"/>
      <c r="F240" s="126">
        <v>240</v>
      </c>
      <c r="G240" s="125"/>
      <c r="H240" s="122" t="s">
        <v>1756</v>
      </c>
      <c r="I240" s="122" t="s">
        <v>1756</v>
      </c>
      <c r="J240" s="122" t="s">
        <v>769</v>
      </c>
      <c r="K240" s="127">
        <v>42950</v>
      </c>
      <c r="L240" s="122" t="s">
        <v>2760</v>
      </c>
      <c r="M240" s="125"/>
    </row>
    <row r="241" spans="1:13" x14ac:dyDescent="0.2">
      <c r="A241" s="117" t="s">
        <v>2726</v>
      </c>
      <c r="B241" s="118" t="s">
        <v>2740</v>
      </c>
      <c r="C241" s="117" t="s">
        <v>2753</v>
      </c>
      <c r="D241" s="119" t="s">
        <v>2757</v>
      </c>
      <c r="E241" s="117"/>
      <c r="F241" s="120">
        <v>1250</v>
      </c>
      <c r="G241" s="117"/>
      <c r="H241" s="117" t="s">
        <v>2753</v>
      </c>
      <c r="I241" s="117" t="s">
        <v>2753</v>
      </c>
      <c r="J241" s="117" t="s">
        <v>769</v>
      </c>
      <c r="K241" s="121">
        <v>42954</v>
      </c>
      <c r="L241" s="117" t="s">
        <v>2761</v>
      </c>
      <c r="M241" s="117"/>
    </row>
    <row r="242" spans="1:13" x14ac:dyDescent="0.2">
      <c r="A242" s="122" t="s">
        <v>2727</v>
      </c>
      <c r="B242" s="118" t="s">
        <v>2741</v>
      </c>
      <c r="C242" s="122" t="s">
        <v>1298</v>
      </c>
      <c r="D242" s="128" t="s">
        <v>2758</v>
      </c>
      <c r="E242" s="125"/>
      <c r="F242" s="126">
        <v>3460</v>
      </c>
      <c r="G242" s="125"/>
      <c r="H242" s="122" t="s">
        <v>2774</v>
      </c>
      <c r="I242" s="122" t="s">
        <v>2774</v>
      </c>
      <c r="J242" s="122" t="s">
        <v>1254</v>
      </c>
      <c r="K242" s="127">
        <v>42955</v>
      </c>
      <c r="L242" s="122" t="s">
        <v>2762</v>
      </c>
      <c r="M242" s="125"/>
    </row>
    <row r="243" spans="1:13" x14ac:dyDescent="0.2">
      <c r="A243" s="117" t="s">
        <v>2728</v>
      </c>
      <c r="B243" s="118" t="s">
        <v>2742</v>
      </c>
      <c r="C243" s="117" t="s">
        <v>753</v>
      </c>
      <c r="D243" s="119" t="s">
        <v>2389</v>
      </c>
      <c r="E243" s="117"/>
      <c r="F243" s="120">
        <v>70</v>
      </c>
      <c r="G243" s="117"/>
      <c r="H243" s="117" t="s">
        <v>753</v>
      </c>
      <c r="I243" s="117" t="s">
        <v>753</v>
      </c>
      <c r="J243" s="117" t="s">
        <v>769</v>
      </c>
      <c r="K243" s="121">
        <v>42956</v>
      </c>
      <c r="L243" s="117" t="s">
        <v>2763</v>
      </c>
      <c r="M243" s="117"/>
    </row>
    <row r="244" spans="1:13" x14ac:dyDescent="0.2">
      <c r="A244" s="122" t="s">
        <v>2729</v>
      </c>
      <c r="B244" s="118" t="s">
        <v>2743</v>
      </c>
      <c r="C244" s="122" t="s">
        <v>1991</v>
      </c>
      <c r="D244" s="128" t="s">
        <v>1967</v>
      </c>
      <c r="E244" s="125"/>
      <c r="F244" s="126">
        <v>21621.599999999999</v>
      </c>
      <c r="G244" s="125"/>
      <c r="H244" s="122" t="s">
        <v>2775</v>
      </c>
      <c r="I244" s="122" t="s">
        <v>2776</v>
      </c>
      <c r="J244" s="122" t="s">
        <v>1254</v>
      </c>
      <c r="K244" s="127">
        <v>42958</v>
      </c>
      <c r="L244" s="122" t="s">
        <v>2764</v>
      </c>
      <c r="M244" s="125"/>
    </row>
    <row r="245" spans="1:13" x14ac:dyDescent="0.2">
      <c r="A245" s="117" t="s">
        <v>2730</v>
      </c>
      <c r="B245" s="118" t="s">
        <v>2744</v>
      </c>
      <c r="C245" s="117" t="s">
        <v>2003</v>
      </c>
      <c r="D245" s="119" t="s">
        <v>1986</v>
      </c>
      <c r="E245" s="117"/>
      <c r="F245" s="120">
        <v>720</v>
      </c>
      <c r="G245" s="117"/>
      <c r="H245" s="117" t="s">
        <v>2003</v>
      </c>
      <c r="I245" s="117" t="s">
        <v>2003</v>
      </c>
      <c r="J245" s="117" t="s">
        <v>769</v>
      </c>
      <c r="K245" s="121">
        <v>42963</v>
      </c>
      <c r="L245" s="117" t="s">
        <v>2765</v>
      </c>
      <c r="M245" s="117"/>
    </row>
    <row r="246" spans="1:13" x14ac:dyDescent="0.2">
      <c r="A246" s="122" t="s">
        <v>2731</v>
      </c>
      <c r="B246" s="118" t="s">
        <v>2745</v>
      </c>
      <c r="C246" s="122" t="s">
        <v>2754</v>
      </c>
      <c r="D246" s="128" t="s">
        <v>2759</v>
      </c>
      <c r="E246" s="125"/>
      <c r="F246" s="126">
        <v>1680</v>
      </c>
      <c r="G246" s="125"/>
      <c r="H246" s="122" t="s">
        <v>2754</v>
      </c>
      <c r="I246" s="122" t="s">
        <v>2754</v>
      </c>
      <c r="J246" s="122" t="s">
        <v>769</v>
      </c>
      <c r="K246" s="127">
        <v>42968</v>
      </c>
      <c r="L246" s="122" t="s">
        <v>2766</v>
      </c>
      <c r="M246" s="125"/>
    </row>
    <row r="247" spans="1:13" x14ac:dyDescent="0.2">
      <c r="A247" s="117" t="s">
        <v>2732</v>
      </c>
      <c r="B247" s="118" t="s">
        <v>2746</v>
      </c>
      <c r="C247" s="117" t="s">
        <v>2083</v>
      </c>
      <c r="D247" s="119" t="s">
        <v>2104</v>
      </c>
      <c r="E247" s="117"/>
      <c r="F247" s="120">
        <v>13841.35</v>
      </c>
      <c r="G247" s="117"/>
      <c r="H247" s="117" t="s">
        <v>2777</v>
      </c>
      <c r="I247" s="117" t="s">
        <v>2778</v>
      </c>
      <c r="J247" s="117" t="s">
        <v>1254</v>
      </c>
      <c r="K247" s="121">
        <v>42976</v>
      </c>
      <c r="L247" s="117" t="s">
        <v>2767</v>
      </c>
      <c r="M247" s="117"/>
    </row>
    <row r="248" spans="1:13" x14ac:dyDescent="0.2">
      <c r="A248" s="122" t="s">
        <v>2733</v>
      </c>
      <c r="B248" s="118" t="s">
        <v>2747</v>
      </c>
      <c r="C248" s="122" t="s">
        <v>928</v>
      </c>
      <c r="D248" s="128" t="s">
        <v>1820</v>
      </c>
      <c r="E248" s="125"/>
      <c r="F248" s="126">
        <v>390</v>
      </c>
      <c r="G248" s="125"/>
      <c r="H248" s="122" t="s">
        <v>928</v>
      </c>
      <c r="I248" s="122" t="s">
        <v>928</v>
      </c>
      <c r="J248" s="122" t="s">
        <v>769</v>
      </c>
      <c r="K248" s="127">
        <v>42976</v>
      </c>
      <c r="L248" s="122" t="s">
        <v>2768</v>
      </c>
      <c r="M248" s="125"/>
    </row>
    <row r="249" spans="1:13" x14ac:dyDescent="0.2">
      <c r="A249" s="117" t="s">
        <v>2734</v>
      </c>
      <c r="B249" s="118" t="s">
        <v>2748</v>
      </c>
      <c r="C249" s="117" t="s">
        <v>2755</v>
      </c>
      <c r="D249" s="119" t="s">
        <v>1819</v>
      </c>
      <c r="E249" s="117"/>
      <c r="F249" s="120">
        <v>6960</v>
      </c>
      <c r="G249" s="117"/>
      <c r="H249" s="117" t="s">
        <v>2755</v>
      </c>
      <c r="I249" s="117" t="s">
        <v>2755</v>
      </c>
      <c r="J249" s="117" t="s">
        <v>2211</v>
      </c>
      <c r="K249" s="121">
        <v>42976</v>
      </c>
      <c r="L249" s="117" t="s">
        <v>2769</v>
      </c>
      <c r="M249" s="117"/>
    </row>
    <row r="250" spans="1:13" x14ac:dyDescent="0.2">
      <c r="A250" s="122" t="s">
        <v>2735</v>
      </c>
      <c r="B250" s="118" t="s">
        <v>2749</v>
      </c>
      <c r="C250" s="122" t="s">
        <v>274</v>
      </c>
      <c r="D250" s="128" t="s">
        <v>1818</v>
      </c>
      <c r="E250" s="125"/>
      <c r="F250" s="126">
        <v>9110</v>
      </c>
      <c r="G250" s="125"/>
      <c r="H250" s="122" t="s">
        <v>274</v>
      </c>
      <c r="I250" s="122" t="s">
        <v>274</v>
      </c>
      <c r="J250" s="125" t="s">
        <v>769</v>
      </c>
      <c r="K250" s="127">
        <v>42977</v>
      </c>
      <c r="L250" s="122" t="s">
        <v>2770</v>
      </c>
      <c r="M250" s="125"/>
    </row>
    <row r="251" spans="1:13" x14ac:dyDescent="0.2">
      <c r="A251" s="117" t="s">
        <v>2736</v>
      </c>
      <c r="B251" s="118" t="s">
        <v>2750</v>
      </c>
      <c r="C251" s="117" t="s">
        <v>2756</v>
      </c>
      <c r="D251" s="119" t="s">
        <v>2299</v>
      </c>
      <c r="E251" s="117"/>
      <c r="F251" s="120">
        <v>7000</v>
      </c>
      <c r="G251" s="117"/>
      <c r="H251" s="117" t="s">
        <v>2779</v>
      </c>
      <c r="I251" s="117" t="s">
        <v>2779</v>
      </c>
      <c r="J251" s="117" t="s">
        <v>1254</v>
      </c>
      <c r="K251" s="121">
        <v>42977</v>
      </c>
      <c r="L251" s="117" t="s">
        <v>2771</v>
      </c>
      <c r="M251" s="117"/>
    </row>
    <row r="252" spans="1:13" x14ac:dyDescent="0.2">
      <c r="A252" s="122" t="s">
        <v>2737</v>
      </c>
      <c r="B252" s="118" t="s">
        <v>2751</v>
      </c>
      <c r="C252" s="122" t="s">
        <v>1756</v>
      </c>
      <c r="D252" s="128" t="s">
        <v>1771</v>
      </c>
      <c r="E252" s="125"/>
      <c r="F252" s="126">
        <v>3040</v>
      </c>
      <c r="G252" s="125"/>
      <c r="H252" s="122" t="s">
        <v>2780</v>
      </c>
      <c r="I252" s="122" t="s">
        <v>2781</v>
      </c>
      <c r="J252" s="125" t="s">
        <v>1254</v>
      </c>
      <c r="K252" s="127">
        <v>42977</v>
      </c>
      <c r="L252" s="122" t="s">
        <v>2772</v>
      </c>
      <c r="M252" s="125"/>
    </row>
    <row r="253" spans="1:13" x14ac:dyDescent="0.2">
      <c r="A253" s="117" t="s">
        <v>2738</v>
      </c>
      <c r="B253" s="118" t="s">
        <v>2752</v>
      </c>
      <c r="C253" s="117" t="s">
        <v>257</v>
      </c>
      <c r="D253" s="119" t="s">
        <v>2633</v>
      </c>
      <c r="E253" s="117"/>
      <c r="F253" s="120">
        <v>5000</v>
      </c>
      <c r="G253" s="117"/>
      <c r="H253" s="117" t="s">
        <v>2782</v>
      </c>
      <c r="I253" s="117" t="s">
        <v>2783</v>
      </c>
      <c r="J253" s="117" t="s">
        <v>1254</v>
      </c>
      <c r="K253" s="121">
        <v>42978</v>
      </c>
      <c r="L253" s="117" t="s">
        <v>2773</v>
      </c>
      <c r="M253" s="117"/>
    </row>
    <row r="254" spans="1:13" x14ac:dyDescent="0.2">
      <c r="A254" s="122" t="s">
        <v>2784</v>
      </c>
      <c r="B254" s="118" t="s">
        <v>2785</v>
      </c>
      <c r="C254" s="122" t="s">
        <v>2128</v>
      </c>
      <c r="D254" s="128" t="s">
        <v>2129</v>
      </c>
      <c r="E254" s="125"/>
      <c r="F254" s="126">
        <v>1400</v>
      </c>
      <c r="G254" s="125"/>
      <c r="H254" s="122" t="s">
        <v>2128</v>
      </c>
      <c r="I254" s="122" t="s">
        <v>2128</v>
      </c>
      <c r="J254" s="122" t="s">
        <v>769</v>
      </c>
      <c r="K254" s="127">
        <v>42982</v>
      </c>
      <c r="L254" s="122" t="s">
        <v>2786</v>
      </c>
      <c r="M254" s="125"/>
    </row>
    <row r="255" spans="1:13" x14ac:dyDescent="0.2">
      <c r="A255" s="117" t="s">
        <v>2787</v>
      </c>
      <c r="B255" s="118" t="s">
        <v>2788</v>
      </c>
      <c r="C255" s="117" t="s">
        <v>2789</v>
      </c>
      <c r="D255" s="119" t="s">
        <v>2790</v>
      </c>
      <c r="E255" s="117"/>
      <c r="F255" s="120">
        <v>7246</v>
      </c>
      <c r="G255" s="117"/>
      <c r="H255" s="117" t="s">
        <v>2789</v>
      </c>
      <c r="I255" s="117" t="s">
        <v>2789</v>
      </c>
      <c r="J255" s="117" t="s">
        <v>769</v>
      </c>
      <c r="K255" s="121">
        <v>42982</v>
      </c>
      <c r="L255" s="117" t="s">
        <v>2791</v>
      </c>
      <c r="M255" s="117"/>
    </row>
    <row r="256" spans="1:13" x14ac:dyDescent="0.2">
      <c r="A256" s="122" t="s">
        <v>2792</v>
      </c>
      <c r="B256" s="118" t="s">
        <v>2793</v>
      </c>
      <c r="C256" s="122" t="s">
        <v>2794</v>
      </c>
      <c r="D256" s="128" t="s">
        <v>2795</v>
      </c>
      <c r="E256" s="125"/>
      <c r="F256" s="126">
        <v>21321.040000000001</v>
      </c>
      <c r="G256" s="125"/>
      <c r="H256" s="122" t="s">
        <v>2794</v>
      </c>
      <c r="I256" s="122" t="s">
        <v>2794</v>
      </c>
      <c r="J256" s="122" t="s">
        <v>769</v>
      </c>
      <c r="K256" s="127">
        <v>42982</v>
      </c>
      <c r="L256" s="122" t="s">
        <v>2796</v>
      </c>
      <c r="M256" s="125"/>
    </row>
    <row r="257" spans="1:13" x14ac:dyDescent="0.2">
      <c r="A257" s="117" t="s">
        <v>2797</v>
      </c>
      <c r="B257" s="118" t="s">
        <v>2798</v>
      </c>
      <c r="C257" s="117" t="s">
        <v>590</v>
      </c>
      <c r="D257" s="119" t="s">
        <v>1835</v>
      </c>
      <c r="E257" s="117"/>
      <c r="F257" s="120">
        <v>141.5</v>
      </c>
      <c r="G257" s="117"/>
      <c r="H257" s="117" t="s">
        <v>590</v>
      </c>
      <c r="I257" s="117" t="s">
        <v>590</v>
      </c>
      <c r="J257" s="117" t="s">
        <v>769</v>
      </c>
      <c r="K257" s="121">
        <v>42984</v>
      </c>
      <c r="L257" s="117" t="s">
        <v>2799</v>
      </c>
      <c r="M257" s="117"/>
    </row>
    <row r="258" spans="1:13" x14ac:dyDescent="0.2">
      <c r="A258" s="122" t="s">
        <v>2800</v>
      </c>
      <c r="B258" s="118" t="s">
        <v>2801</v>
      </c>
      <c r="C258" s="122" t="s">
        <v>1999</v>
      </c>
      <c r="D258" s="128" t="s">
        <v>1978</v>
      </c>
      <c r="E258" s="125"/>
      <c r="F258" s="126">
        <v>1080</v>
      </c>
      <c r="G258" s="125"/>
      <c r="H258" s="122" t="s">
        <v>1999</v>
      </c>
      <c r="I258" s="122" t="s">
        <v>1999</v>
      </c>
      <c r="J258" s="122" t="s">
        <v>769</v>
      </c>
      <c r="K258" s="127">
        <v>42985</v>
      </c>
      <c r="L258" s="122" t="s">
        <v>2802</v>
      </c>
      <c r="M258" s="125"/>
    </row>
    <row r="259" spans="1:13" x14ac:dyDescent="0.2">
      <c r="A259" s="117" t="s">
        <v>2803</v>
      </c>
      <c r="B259" s="118" t="s">
        <v>2804</v>
      </c>
      <c r="C259" s="117" t="s">
        <v>1873</v>
      </c>
      <c r="D259" s="119" t="s">
        <v>1885</v>
      </c>
      <c r="E259" s="117"/>
      <c r="F259" s="120">
        <v>966</v>
      </c>
      <c r="G259" s="117"/>
      <c r="H259" s="117" t="s">
        <v>1873</v>
      </c>
      <c r="I259" s="117" t="s">
        <v>1873</v>
      </c>
      <c r="J259" s="117" t="s">
        <v>769</v>
      </c>
      <c r="K259" s="121">
        <v>42985</v>
      </c>
      <c r="L259" s="117" t="s">
        <v>2805</v>
      </c>
      <c r="M259" s="117"/>
    </row>
    <row r="260" spans="1:13" x14ac:dyDescent="0.2">
      <c r="A260" s="122" t="s">
        <v>2806</v>
      </c>
      <c r="B260" s="162" t="s">
        <v>2807</v>
      </c>
      <c r="C260" s="122" t="s">
        <v>2808</v>
      </c>
      <c r="D260" s="128" t="s">
        <v>2809</v>
      </c>
      <c r="E260" s="125"/>
      <c r="F260" s="126">
        <v>1522.5</v>
      </c>
      <c r="G260" s="125"/>
      <c r="H260" s="122" t="s">
        <v>2808</v>
      </c>
      <c r="I260" s="122" t="s">
        <v>2808</v>
      </c>
      <c r="J260" s="122" t="s">
        <v>769</v>
      </c>
      <c r="K260" s="127">
        <v>42991</v>
      </c>
      <c r="L260" s="122" t="s">
        <v>2810</v>
      </c>
      <c r="M260" s="125"/>
    </row>
    <row r="261" spans="1:13" x14ac:dyDescent="0.2">
      <c r="A261" s="117" t="s">
        <v>2811</v>
      </c>
      <c r="B261" s="118" t="s">
        <v>2812</v>
      </c>
      <c r="C261" s="117" t="s">
        <v>760</v>
      </c>
      <c r="D261" s="119" t="s">
        <v>2107</v>
      </c>
      <c r="E261" s="117"/>
      <c r="F261" s="120">
        <v>6500</v>
      </c>
      <c r="G261" s="117"/>
      <c r="H261" s="117" t="s">
        <v>760</v>
      </c>
      <c r="I261" s="117" t="s">
        <v>760</v>
      </c>
      <c r="J261" s="117" t="s">
        <v>769</v>
      </c>
      <c r="K261" s="121">
        <v>42992</v>
      </c>
      <c r="L261" s="117" t="s">
        <v>2813</v>
      </c>
      <c r="M261" s="117"/>
    </row>
    <row r="262" spans="1:13" x14ac:dyDescent="0.2">
      <c r="A262" s="122" t="s">
        <v>2814</v>
      </c>
      <c r="B262" s="118" t="s">
        <v>2815</v>
      </c>
      <c r="C262" s="122" t="s">
        <v>2620</v>
      </c>
      <c r="D262" s="128" t="s">
        <v>2621</v>
      </c>
      <c r="E262" s="125"/>
      <c r="F262" s="126">
        <v>980</v>
      </c>
      <c r="G262" s="125"/>
      <c r="H262" s="122" t="s">
        <v>2620</v>
      </c>
      <c r="I262" s="122" t="s">
        <v>2620</v>
      </c>
      <c r="J262" s="122" t="s">
        <v>769</v>
      </c>
      <c r="K262" s="127">
        <v>42992</v>
      </c>
      <c r="L262" s="122" t="s">
        <v>2816</v>
      </c>
      <c r="M262" s="125"/>
    </row>
    <row r="263" spans="1:13" x14ac:dyDescent="0.2">
      <c r="A263" s="117" t="s">
        <v>2817</v>
      </c>
      <c r="B263" s="118" t="s">
        <v>2818</v>
      </c>
      <c r="C263" s="117" t="s">
        <v>217</v>
      </c>
      <c r="D263" s="119" t="s">
        <v>1844</v>
      </c>
      <c r="E263" s="117"/>
      <c r="F263" s="120">
        <v>8314.7800000000007</v>
      </c>
      <c r="G263" s="117"/>
      <c r="H263" s="117" t="s">
        <v>217</v>
      </c>
      <c r="I263" s="117" t="s">
        <v>217</v>
      </c>
      <c r="J263" s="117" t="s">
        <v>2211</v>
      </c>
      <c r="K263" s="121">
        <v>42996</v>
      </c>
      <c r="L263" s="117" t="s">
        <v>2819</v>
      </c>
      <c r="M263" s="117"/>
    </row>
    <row r="264" spans="1:13" x14ac:dyDescent="0.2">
      <c r="A264" s="122" t="s">
        <v>2820</v>
      </c>
      <c r="B264" s="118" t="s">
        <v>2821</v>
      </c>
      <c r="C264" s="122" t="s">
        <v>753</v>
      </c>
      <c r="D264" s="128" t="s">
        <v>2389</v>
      </c>
      <c r="E264" s="125"/>
      <c r="F264" s="126">
        <v>350</v>
      </c>
      <c r="G264" s="125"/>
      <c r="H264" s="122" t="s">
        <v>753</v>
      </c>
      <c r="I264" s="122" t="s">
        <v>753</v>
      </c>
      <c r="J264" s="122" t="s">
        <v>769</v>
      </c>
      <c r="K264" s="127">
        <v>42997</v>
      </c>
      <c r="L264" s="122" t="s">
        <v>2822</v>
      </c>
      <c r="M264" s="125"/>
    </row>
    <row r="265" spans="1:13" x14ac:dyDescent="0.2">
      <c r="A265" s="117" t="s">
        <v>2823</v>
      </c>
      <c r="B265" s="118" t="s">
        <v>2824</v>
      </c>
      <c r="C265" s="117" t="s">
        <v>1758</v>
      </c>
      <c r="D265" s="119" t="s">
        <v>1774</v>
      </c>
      <c r="E265" s="117"/>
      <c r="F265" s="120">
        <v>204.85</v>
      </c>
      <c r="G265" s="117"/>
      <c r="H265" s="117" t="s">
        <v>1758</v>
      </c>
      <c r="I265" s="117" t="s">
        <v>1758</v>
      </c>
      <c r="J265" s="117" t="s">
        <v>769</v>
      </c>
      <c r="K265" s="121">
        <v>42998</v>
      </c>
      <c r="L265" s="117" t="s">
        <v>1957</v>
      </c>
      <c r="M265" s="117"/>
    </row>
    <row r="266" spans="1:13" x14ac:dyDescent="0.2">
      <c r="A266" s="122" t="s">
        <v>2825</v>
      </c>
      <c r="B266" s="118" t="s">
        <v>2826</v>
      </c>
      <c r="C266" s="122" t="s">
        <v>1873</v>
      </c>
      <c r="D266" s="128" t="s">
        <v>1885</v>
      </c>
      <c r="E266" s="125"/>
      <c r="F266" s="126">
        <v>459.55</v>
      </c>
      <c r="G266" s="125"/>
      <c r="H266" s="122" t="s">
        <v>1873</v>
      </c>
      <c r="I266" s="122" t="s">
        <v>1873</v>
      </c>
      <c r="J266" s="122" t="s">
        <v>769</v>
      </c>
      <c r="K266" s="127">
        <v>43003</v>
      </c>
      <c r="L266" s="122" t="s">
        <v>2827</v>
      </c>
      <c r="M266" s="125"/>
    </row>
    <row r="267" spans="1:13" x14ac:dyDescent="0.2">
      <c r="A267" s="117" t="s">
        <v>2828</v>
      </c>
      <c r="B267" s="118" t="s">
        <v>2829</v>
      </c>
      <c r="C267" s="117" t="s">
        <v>2465</v>
      </c>
      <c r="D267" s="119" t="s">
        <v>2466</v>
      </c>
      <c r="E267" s="117"/>
      <c r="F267" s="120">
        <v>248.5</v>
      </c>
      <c r="G267" s="117"/>
      <c r="H267" s="117" t="s">
        <v>2465</v>
      </c>
      <c r="I267" s="117" t="s">
        <v>2465</v>
      </c>
      <c r="J267" s="117" t="s">
        <v>769</v>
      </c>
      <c r="K267" s="121">
        <v>43003</v>
      </c>
      <c r="L267" s="117" t="s">
        <v>2830</v>
      </c>
      <c r="M267" s="117"/>
    </row>
    <row r="268" spans="1:13" x14ac:dyDescent="0.2">
      <c r="A268" s="122" t="s">
        <v>2831</v>
      </c>
      <c r="B268" s="162" t="s">
        <v>2832</v>
      </c>
      <c r="C268" s="122" t="s">
        <v>2153</v>
      </c>
      <c r="D268" s="128" t="s">
        <v>2420</v>
      </c>
      <c r="E268" s="125"/>
      <c r="F268" s="126">
        <v>169.68</v>
      </c>
      <c r="G268" s="125"/>
      <c r="H268" s="122" t="s">
        <v>2153</v>
      </c>
      <c r="I268" s="122" t="s">
        <v>2153</v>
      </c>
      <c r="J268" s="122" t="s">
        <v>769</v>
      </c>
      <c r="K268" s="127">
        <v>43005</v>
      </c>
      <c r="L268" s="122" t="s">
        <v>2217</v>
      </c>
      <c r="M268" s="125"/>
    </row>
    <row r="269" spans="1:13" x14ac:dyDescent="0.2">
      <c r="A269" s="117" t="s">
        <v>2833</v>
      </c>
      <c r="B269" s="118" t="s">
        <v>2834</v>
      </c>
      <c r="C269" s="117" t="s">
        <v>497</v>
      </c>
      <c r="D269" s="119" t="s">
        <v>1875</v>
      </c>
      <c r="E269" s="117"/>
      <c r="F269" s="120">
        <v>380</v>
      </c>
      <c r="G269" s="117"/>
      <c r="H269" s="117" t="s">
        <v>2851</v>
      </c>
      <c r="I269" s="117" t="s">
        <v>2852</v>
      </c>
      <c r="J269" s="117" t="s">
        <v>1254</v>
      </c>
      <c r="K269" s="121">
        <v>43005</v>
      </c>
      <c r="L269" s="117" t="s">
        <v>2835</v>
      </c>
      <c r="M269" s="117"/>
    </row>
    <row r="270" spans="1:13" x14ac:dyDescent="0.2">
      <c r="A270" s="122" t="s">
        <v>2836</v>
      </c>
      <c r="B270" s="118" t="s">
        <v>2837</v>
      </c>
      <c r="C270" s="122" t="s">
        <v>1770</v>
      </c>
      <c r="D270" s="128" t="s">
        <v>1788</v>
      </c>
      <c r="E270" s="125"/>
      <c r="F270" s="126">
        <v>220</v>
      </c>
      <c r="G270" s="125"/>
      <c r="H270" s="122" t="s">
        <v>1770</v>
      </c>
      <c r="I270" s="122" t="s">
        <v>1770</v>
      </c>
      <c r="J270" s="122" t="s">
        <v>769</v>
      </c>
      <c r="K270" s="127">
        <v>43007</v>
      </c>
      <c r="L270" s="122" t="s">
        <v>2838</v>
      </c>
      <c r="M270" s="125"/>
    </row>
    <row r="271" spans="1:13" x14ac:dyDescent="0.2">
      <c r="A271" s="117" t="s">
        <v>2839</v>
      </c>
      <c r="B271" s="118" t="s">
        <v>2840</v>
      </c>
      <c r="C271" s="117" t="s">
        <v>859</v>
      </c>
      <c r="D271" s="119" t="s">
        <v>2610</v>
      </c>
      <c r="E271" s="117"/>
      <c r="F271" s="120">
        <v>240</v>
      </c>
      <c r="G271" s="117"/>
      <c r="H271" s="117" t="s">
        <v>859</v>
      </c>
      <c r="I271" s="117" t="s">
        <v>859</v>
      </c>
      <c r="J271" s="117" t="s">
        <v>769</v>
      </c>
      <c r="K271" s="121">
        <v>43010</v>
      </c>
      <c r="L271" s="117" t="s">
        <v>2841</v>
      </c>
      <c r="M271" s="117"/>
    </row>
    <row r="272" spans="1:13" x14ac:dyDescent="0.2">
      <c r="A272" s="122" t="s">
        <v>2842</v>
      </c>
      <c r="B272" s="118" t="s">
        <v>2843</v>
      </c>
      <c r="C272" s="122" t="s">
        <v>764</v>
      </c>
      <c r="D272" s="128" t="s">
        <v>1782</v>
      </c>
      <c r="E272" s="125"/>
      <c r="F272" s="126">
        <v>1700</v>
      </c>
      <c r="G272" s="125"/>
      <c r="H272" s="122" t="s">
        <v>764</v>
      </c>
      <c r="I272" s="122" t="s">
        <v>764</v>
      </c>
      <c r="J272" s="122" t="s">
        <v>2211</v>
      </c>
      <c r="K272" s="127">
        <v>43010</v>
      </c>
      <c r="L272" s="122" t="s">
        <v>2844</v>
      </c>
      <c r="M272" s="125"/>
    </row>
    <row r="273" spans="1:13" x14ac:dyDescent="0.2">
      <c r="A273" s="117" t="s">
        <v>2845</v>
      </c>
      <c r="B273" s="118" t="s">
        <v>2846</v>
      </c>
      <c r="C273" s="117" t="s">
        <v>1647</v>
      </c>
      <c r="D273" s="119" t="s">
        <v>1833</v>
      </c>
      <c r="E273" s="117"/>
      <c r="F273" s="120">
        <v>3500</v>
      </c>
      <c r="G273" s="117"/>
      <c r="H273" s="117" t="s">
        <v>1647</v>
      </c>
      <c r="I273" s="117" t="s">
        <v>1647</v>
      </c>
      <c r="J273" s="117" t="s">
        <v>2211</v>
      </c>
      <c r="K273" s="121">
        <v>43010</v>
      </c>
      <c r="L273" s="117" t="s">
        <v>2847</v>
      </c>
      <c r="M273" s="117"/>
    </row>
    <row r="274" spans="1:13" x14ac:dyDescent="0.2">
      <c r="A274" s="122" t="s">
        <v>2848</v>
      </c>
      <c r="B274" s="118" t="s">
        <v>2849</v>
      </c>
      <c r="C274" s="122" t="s">
        <v>257</v>
      </c>
      <c r="D274" s="128" t="s">
        <v>2633</v>
      </c>
      <c r="E274" s="125"/>
      <c r="F274" s="126">
        <v>700</v>
      </c>
      <c r="G274" s="125"/>
      <c r="H274" s="122" t="s">
        <v>257</v>
      </c>
      <c r="I274" s="122" t="s">
        <v>257</v>
      </c>
      <c r="J274" s="122" t="s">
        <v>769</v>
      </c>
      <c r="K274" s="127">
        <v>43011</v>
      </c>
      <c r="L274" s="122" t="s">
        <v>2850</v>
      </c>
      <c r="M274" s="125"/>
    </row>
    <row r="275" spans="1:13" x14ac:dyDescent="0.2">
      <c r="A275" s="117" t="s">
        <v>2853</v>
      </c>
      <c r="B275" s="118" t="s">
        <v>2854</v>
      </c>
      <c r="C275" s="117" t="s">
        <v>184</v>
      </c>
      <c r="D275" s="119" t="s">
        <v>1832</v>
      </c>
      <c r="E275" s="117"/>
      <c r="F275" s="120">
        <v>405</v>
      </c>
      <c r="G275" s="117"/>
      <c r="H275" s="117" t="s">
        <v>184</v>
      </c>
      <c r="I275" s="117" t="s">
        <v>184</v>
      </c>
      <c r="J275" s="117" t="s">
        <v>769</v>
      </c>
      <c r="K275" s="121">
        <v>43011</v>
      </c>
      <c r="L275" s="117" t="s">
        <v>2855</v>
      </c>
      <c r="M275" s="117"/>
    </row>
    <row r="276" spans="1:13" x14ac:dyDescent="0.2">
      <c r="A276" s="122" t="s">
        <v>2856</v>
      </c>
      <c r="B276" s="118" t="s">
        <v>2857</v>
      </c>
      <c r="C276" s="122" t="s">
        <v>2412</v>
      </c>
      <c r="D276" s="128" t="s">
        <v>2413</v>
      </c>
      <c r="E276" s="125"/>
      <c r="F276" s="126">
        <v>5000</v>
      </c>
      <c r="G276" s="125"/>
      <c r="H276" s="122" t="s">
        <v>2412</v>
      </c>
      <c r="I276" s="122" t="s">
        <v>2412</v>
      </c>
      <c r="J276" s="122" t="s">
        <v>769</v>
      </c>
      <c r="K276" s="127">
        <v>43011</v>
      </c>
      <c r="L276" s="122" t="s">
        <v>2414</v>
      </c>
      <c r="M276" s="125"/>
    </row>
    <row r="277" spans="1:13" x14ac:dyDescent="0.2">
      <c r="A277" s="117" t="s">
        <v>2858</v>
      </c>
      <c r="B277" s="118" t="s">
        <v>2859</v>
      </c>
      <c r="C277" s="117" t="s">
        <v>2794</v>
      </c>
      <c r="D277" s="119" t="s">
        <v>2795</v>
      </c>
      <c r="E277" s="117"/>
      <c r="F277" s="120">
        <f>22.36*38*26</f>
        <v>22091.68</v>
      </c>
      <c r="G277" s="117"/>
      <c r="H277" s="117" t="s">
        <v>2794</v>
      </c>
      <c r="I277" s="117" t="s">
        <v>2794</v>
      </c>
      <c r="J277" s="117" t="s">
        <v>769</v>
      </c>
      <c r="K277" s="121">
        <v>43013</v>
      </c>
      <c r="L277" s="117" t="s">
        <v>2860</v>
      </c>
      <c r="M277" s="117"/>
    </row>
    <row r="278" spans="1:13" x14ac:dyDescent="0.2">
      <c r="A278" s="122" t="s">
        <v>2861</v>
      </c>
      <c r="B278" s="162" t="s">
        <v>2862</v>
      </c>
      <c r="C278" s="122" t="s">
        <v>753</v>
      </c>
      <c r="D278" s="128" t="s">
        <v>2389</v>
      </c>
      <c r="E278" s="125"/>
      <c r="F278" s="126">
        <v>300</v>
      </c>
      <c r="G278" s="125"/>
      <c r="H278" s="122" t="s">
        <v>753</v>
      </c>
      <c r="I278" s="122" t="s">
        <v>753</v>
      </c>
      <c r="J278" s="122" t="s">
        <v>769</v>
      </c>
      <c r="K278" s="127">
        <v>43014</v>
      </c>
      <c r="L278" s="122" t="s">
        <v>2863</v>
      </c>
      <c r="M278" s="125"/>
    </row>
    <row r="279" spans="1:13" x14ac:dyDescent="0.2">
      <c r="A279" s="117" t="s">
        <v>2864</v>
      </c>
      <c r="B279" s="118" t="s">
        <v>2865</v>
      </c>
      <c r="C279" s="117" t="s">
        <v>2794</v>
      </c>
      <c r="D279" s="119" t="s">
        <v>2795</v>
      </c>
      <c r="E279" s="117"/>
      <c r="F279" s="120">
        <v>12424.1</v>
      </c>
      <c r="G279" s="117"/>
      <c r="H279" s="117" t="s">
        <v>2794</v>
      </c>
      <c r="I279" s="117" t="s">
        <v>2794</v>
      </c>
      <c r="J279" s="53" t="s">
        <v>769</v>
      </c>
      <c r="K279" s="121">
        <v>43014</v>
      </c>
      <c r="L279" s="117" t="s">
        <v>2866</v>
      </c>
      <c r="M279" s="117"/>
    </row>
    <row r="280" spans="1:13" x14ac:dyDescent="0.2">
      <c r="A280" s="122" t="s">
        <v>2867</v>
      </c>
      <c r="B280" s="118" t="s">
        <v>2868</v>
      </c>
      <c r="C280" s="122" t="s">
        <v>2869</v>
      </c>
      <c r="D280" s="128" t="s">
        <v>2870</v>
      </c>
      <c r="E280" s="125"/>
      <c r="F280" s="126">
        <v>500</v>
      </c>
      <c r="G280" s="125"/>
      <c r="H280" s="122" t="s">
        <v>2869</v>
      </c>
      <c r="I280" s="122" t="s">
        <v>2869</v>
      </c>
      <c r="J280" s="122" t="s">
        <v>769</v>
      </c>
      <c r="K280" s="127">
        <v>43014</v>
      </c>
      <c r="L280" s="122" t="s">
        <v>2871</v>
      </c>
      <c r="M280" s="125"/>
    </row>
    <row r="281" spans="1:13" x14ac:dyDescent="0.2">
      <c r="A281" s="117" t="s">
        <v>2872</v>
      </c>
      <c r="B281" s="118" t="s">
        <v>2873</v>
      </c>
      <c r="C281" s="117" t="s">
        <v>475</v>
      </c>
      <c r="D281" s="119" t="s">
        <v>2272</v>
      </c>
      <c r="E281" s="117"/>
      <c r="F281" s="120">
        <v>500</v>
      </c>
      <c r="G281" s="117"/>
      <c r="H281" s="117" t="s">
        <v>475</v>
      </c>
      <c r="I281" s="117" t="s">
        <v>475</v>
      </c>
      <c r="J281" s="117" t="s">
        <v>769</v>
      </c>
      <c r="K281" s="121">
        <v>43014</v>
      </c>
      <c r="L281" s="117" t="s">
        <v>2874</v>
      </c>
      <c r="M281" s="117"/>
    </row>
    <row r="282" spans="1:13" x14ac:dyDescent="0.2">
      <c r="A282" s="122" t="s">
        <v>2875</v>
      </c>
      <c r="B282" s="118" t="s">
        <v>2876</v>
      </c>
      <c r="C282" s="122" t="s">
        <v>2128</v>
      </c>
      <c r="D282" s="128" t="s">
        <v>2129</v>
      </c>
      <c r="E282" s="125"/>
      <c r="F282" s="126">
        <v>3400</v>
      </c>
      <c r="G282" s="125"/>
      <c r="H282" s="122" t="s">
        <v>2128</v>
      </c>
      <c r="I282" s="122" t="s">
        <v>2128</v>
      </c>
      <c r="J282" s="122" t="s">
        <v>769</v>
      </c>
      <c r="K282" s="127">
        <v>43017</v>
      </c>
      <c r="L282" s="122" t="s">
        <v>2877</v>
      </c>
      <c r="M282" s="125"/>
    </row>
    <row r="283" spans="1:13" x14ac:dyDescent="0.2">
      <c r="A283" s="117" t="s">
        <v>2878</v>
      </c>
      <c r="B283" s="118" t="s">
        <v>2879</v>
      </c>
      <c r="C283" s="117" t="s">
        <v>2880</v>
      </c>
      <c r="D283" s="119" t="s">
        <v>2881</v>
      </c>
      <c r="E283" s="117"/>
      <c r="F283" s="120">
        <v>4885</v>
      </c>
      <c r="G283" s="117"/>
      <c r="H283" s="117" t="s">
        <v>2880</v>
      </c>
      <c r="I283" s="117" t="s">
        <v>2880</v>
      </c>
      <c r="J283" s="117" t="s">
        <v>2211</v>
      </c>
      <c r="K283" s="121">
        <v>43020</v>
      </c>
      <c r="L283" s="117" t="s">
        <v>2882</v>
      </c>
      <c r="M283" s="117"/>
    </row>
    <row r="284" spans="1:13" x14ac:dyDescent="0.2">
      <c r="A284" s="122" t="s">
        <v>2883</v>
      </c>
      <c r="B284" s="118" t="s">
        <v>2884</v>
      </c>
      <c r="C284" s="122" t="s">
        <v>1649</v>
      </c>
      <c r="D284" s="128" t="s">
        <v>1826</v>
      </c>
      <c r="E284" s="125"/>
      <c r="F284" s="126">
        <v>7060</v>
      </c>
      <c r="G284" s="125"/>
      <c r="H284" s="122" t="s">
        <v>1649</v>
      </c>
      <c r="I284" s="122" t="s">
        <v>1649</v>
      </c>
      <c r="J284" s="122" t="s">
        <v>769</v>
      </c>
      <c r="K284" s="127">
        <v>43024</v>
      </c>
      <c r="L284" s="122" t="s">
        <v>2885</v>
      </c>
      <c r="M284" s="125"/>
    </row>
    <row r="285" spans="1:13" x14ac:dyDescent="0.2">
      <c r="A285" s="117" t="s">
        <v>2886</v>
      </c>
      <c r="B285" s="118" t="s">
        <v>2887</v>
      </c>
      <c r="C285" s="117" t="s">
        <v>1755</v>
      </c>
      <c r="D285" s="119" t="s">
        <v>2888</v>
      </c>
      <c r="E285" s="117"/>
      <c r="F285" s="120">
        <v>4500</v>
      </c>
      <c r="G285" s="117"/>
      <c r="H285" s="117" t="s">
        <v>1755</v>
      </c>
      <c r="I285" s="117" t="s">
        <v>1755</v>
      </c>
      <c r="J285" s="117" t="s">
        <v>769</v>
      </c>
      <c r="K285" s="121">
        <v>43024</v>
      </c>
      <c r="L285" s="117" t="s">
        <v>2889</v>
      </c>
      <c r="M285" s="117"/>
    </row>
    <row r="286" spans="1:13" x14ac:dyDescent="0.2">
      <c r="A286" s="122" t="s">
        <v>2890</v>
      </c>
      <c r="B286" s="118" t="s">
        <v>2891</v>
      </c>
      <c r="C286" s="122" t="s">
        <v>2004</v>
      </c>
      <c r="D286" s="128" t="s">
        <v>1987</v>
      </c>
      <c r="E286" s="125"/>
      <c r="F286" s="126">
        <v>5250</v>
      </c>
      <c r="G286" s="125"/>
      <c r="H286" s="122" t="s">
        <v>2004</v>
      </c>
      <c r="I286" s="122" t="s">
        <v>2004</v>
      </c>
      <c r="J286" s="122" t="s">
        <v>769</v>
      </c>
      <c r="K286" s="127">
        <v>43025</v>
      </c>
      <c r="L286" s="122" t="s">
        <v>2892</v>
      </c>
      <c r="M286" s="125"/>
    </row>
    <row r="287" spans="1:13" x14ac:dyDescent="0.2">
      <c r="A287" s="117" t="s">
        <v>2893</v>
      </c>
      <c r="B287" s="118" t="s">
        <v>2894</v>
      </c>
      <c r="C287" s="117" t="s">
        <v>281</v>
      </c>
      <c r="D287" s="119" t="s">
        <v>2321</v>
      </c>
      <c r="E287" s="117"/>
      <c r="F287" s="120">
        <v>1305</v>
      </c>
      <c r="G287" s="117"/>
      <c r="H287" s="117" t="s">
        <v>281</v>
      </c>
      <c r="I287" s="117" t="s">
        <v>281</v>
      </c>
      <c r="J287" s="117" t="s">
        <v>769</v>
      </c>
      <c r="K287" s="121">
        <v>43026</v>
      </c>
      <c r="L287" s="117" t="s">
        <v>2895</v>
      </c>
      <c r="M287" s="117"/>
    </row>
    <row r="288" spans="1:13" x14ac:dyDescent="0.2">
      <c r="A288" s="122" t="s">
        <v>2896</v>
      </c>
      <c r="B288" s="162" t="s">
        <v>2897</v>
      </c>
      <c r="C288" s="122" t="s">
        <v>274</v>
      </c>
      <c r="D288" s="128" t="s">
        <v>1818</v>
      </c>
      <c r="E288" s="125"/>
      <c r="F288" s="126">
        <v>200</v>
      </c>
      <c r="G288" s="125"/>
      <c r="H288" s="122" t="s">
        <v>274</v>
      </c>
      <c r="I288" s="122" t="s">
        <v>274</v>
      </c>
      <c r="J288" s="122" t="s">
        <v>769</v>
      </c>
      <c r="K288" s="127">
        <v>43026</v>
      </c>
      <c r="L288" s="122" t="s">
        <v>2898</v>
      </c>
      <c r="M288" s="125"/>
    </row>
    <row r="289" spans="1:13" x14ac:dyDescent="0.2">
      <c r="A289" s="117" t="s">
        <v>2899</v>
      </c>
      <c r="B289" s="118" t="s">
        <v>2900</v>
      </c>
      <c r="C289" s="117" t="s">
        <v>257</v>
      </c>
      <c r="D289" s="119" t="s">
        <v>2633</v>
      </c>
      <c r="E289" s="117"/>
      <c r="F289" s="120">
        <v>586</v>
      </c>
      <c r="G289" s="117"/>
      <c r="H289" s="117" t="s">
        <v>257</v>
      </c>
      <c r="I289" s="117" t="s">
        <v>257</v>
      </c>
      <c r="J289" s="117" t="s">
        <v>769</v>
      </c>
      <c r="K289" s="121">
        <v>43027</v>
      </c>
      <c r="L289" s="117" t="s">
        <v>2901</v>
      </c>
      <c r="M289" s="117"/>
    </row>
    <row r="290" spans="1:13" x14ac:dyDescent="0.2">
      <c r="A290" s="122" t="s">
        <v>2902</v>
      </c>
      <c r="B290" s="118" t="s">
        <v>2903</v>
      </c>
      <c r="C290" s="122" t="s">
        <v>2904</v>
      </c>
      <c r="D290" s="128" t="s">
        <v>2905</v>
      </c>
      <c r="E290" s="125"/>
      <c r="F290" s="126">
        <v>5760</v>
      </c>
      <c r="G290" s="125"/>
      <c r="H290" s="122" t="s">
        <v>2904</v>
      </c>
      <c r="I290" s="122" t="s">
        <v>2904</v>
      </c>
      <c r="J290" s="122" t="s">
        <v>769</v>
      </c>
      <c r="K290" s="127">
        <v>43027</v>
      </c>
      <c r="L290" s="122" t="s">
        <v>2906</v>
      </c>
      <c r="M290" s="125"/>
    </row>
    <row r="291" spans="1:13" x14ac:dyDescent="0.2">
      <c r="A291" s="117" t="s">
        <v>2907</v>
      </c>
      <c r="B291" s="118" t="s">
        <v>2908</v>
      </c>
      <c r="C291" s="117" t="s">
        <v>497</v>
      </c>
      <c r="D291" s="119" t="s">
        <v>1875</v>
      </c>
      <c r="E291" s="117"/>
      <c r="F291" s="120">
        <v>370</v>
      </c>
      <c r="G291" s="117"/>
      <c r="H291" s="53" t="s">
        <v>2911</v>
      </c>
      <c r="I291" s="53" t="s">
        <v>2910</v>
      </c>
      <c r="J291" s="117" t="s">
        <v>1254</v>
      </c>
      <c r="K291" s="121">
        <v>43031</v>
      </c>
      <c r="L291" s="117" t="s">
        <v>2909</v>
      </c>
      <c r="M291" s="117"/>
    </row>
    <row r="292" spans="1:13" x14ac:dyDescent="0.2">
      <c r="A292" s="122" t="s">
        <v>2912</v>
      </c>
      <c r="B292" s="118" t="s">
        <v>2913</v>
      </c>
      <c r="C292" s="122" t="s">
        <v>2914</v>
      </c>
      <c r="D292" s="128" t="s">
        <v>2915</v>
      </c>
      <c r="E292" s="125"/>
      <c r="F292" s="126">
        <v>35500</v>
      </c>
      <c r="G292" s="125"/>
      <c r="H292" s="122" t="s">
        <v>2914</v>
      </c>
      <c r="I292" s="122" t="s">
        <v>2914</v>
      </c>
      <c r="J292" s="122" t="s">
        <v>2211</v>
      </c>
      <c r="K292" s="127">
        <v>43032</v>
      </c>
      <c r="L292" s="122" t="s">
        <v>2916</v>
      </c>
      <c r="M292" s="125"/>
    </row>
    <row r="293" spans="1:13" x14ac:dyDescent="0.2">
      <c r="A293" s="117" t="s">
        <v>2917</v>
      </c>
      <c r="B293" s="118" t="s">
        <v>2918</v>
      </c>
      <c r="C293" s="117" t="s">
        <v>2919</v>
      </c>
      <c r="D293" s="119" t="s">
        <v>2920</v>
      </c>
      <c r="E293" s="117"/>
      <c r="F293" s="120">
        <v>2500</v>
      </c>
      <c r="G293" s="117"/>
      <c r="H293" s="117" t="s">
        <v>2919</v>
      </c>
      <c r="I293" s="117" t="s">
        <v>2919</v>
      </c>
      <c r="J293" s="117" t="s">
        <v>769</v>
      </c>
      <c r="K293" s="121">
        <v>43033</v>
      </c>
      <c r="L293" s="117" t="s">
        <v>2921</v>
      </c>
      <c r="M293" s="117"/>
    </row>
    <row r="294" spans="1:13" x14ac:dyDescent="0.2">
      <c r="A294" s="122" t="s">
        <v>2922</v>
      </c>
      <c r="B294" s="162" t="s">
        <v>2923</v>
      </c>
      <c r="C294" s="122" t="s">
        <v>2924</v>
      </c>
      <c r="D294" s="128" t="s">
        <v>2925</v>
      </c>
      <c r="E294" s="125"/>
      <c r="F294" s="126">
        <v>3400</v>
      </c>
      <c r="G294" s="125"/>
      <c r="H294" s="122" t="s">
        <v>2924</v>
      </c>
      <c r="I294" s="122" t="s">
        <v>2924</v>
      </c>
      <c r="J294" s="122" t="s">
        <v>769</v>
      </c>
      <c r="K294" s="127">
        <v>43035</v>
      </c>
      <c r="L294" s="122" t="s">
        <v>2926</v>
      </c>
      <c r="M294" s="125"/>
    </row>
    <row r="295" spans="1:13" x14ac:dyDescent="0.2">
      <c r="A295" s="117" t="s">
        <v>2927</v>
      </c>
      <c r="B295" s="118" t="s">
        <v>2928</v>
      </c>
      <c r="C295" s="117" t="s">
        <v>2929</v>
      </c>
      <c r="D295" s="119" t="s">
        <v>2930</v>
      </c>
      <c r="E295" s="117"/>
      <c r="F295" s="120">
        <v>444</v>
      </c>
      <c r="G295" s="117"/>
      <c r="H295" s="121" t="s">
        <v>2989</v>
      </c>
      <c r="I295" s="53" t="s">
        <v>2990</v>
      </c>
      <c r="J295" s="117" t="s">
        <v>1254</v>
      </c>
      <c r="K295" s="121">
        <v>43035</v>
      </c>
      <c r="L295" s="117" t="s">
        <v>2931</v>
      </c>
      <c r="M295" s="53"/>
    </row>
    <row r="296" spans="1:13" x14ac:dyDescent="0.2">
      <c r="A296" s="122" t="s">
        <v>2932</v>
      </c>
      <c r="B296" s="118" t="s">
        <v>2933</v>
      </c>
      <c r="C296" s="122" t="s">
        <v>2934</v>
      </c>
      <c r="D296" s="128" t="s">
        <v>2935</v>
      </c>
      <c r="E296" s="125"/>
      <c r="F296" s="126">
        <v>1100</v>
      </c>
      <c r="G296" s="125"/>
      <c r="H296" s="122" t="s">
        <v>2934</v>
      </c>
      <c r="I296" s="122" t="s">
        <v>2934</v>
      </c>
      <c r="J296" s="122" t="s">
        <v>769</v>
      </c>
      <c r="K296" s="127">
        <v>43038</v>
      </c>
      <c r="L296" s="122" t="s">
        <v>2936</v>
      </c>
      <c r="M296" s="125"/>
    </row>
    <row r="297" spans="1:13" x14ac:dyDescent="0.2">
      <c r="A297" s="117" t="s">
        <v>2937</v>
      </c>
      <c r="B297" s="118" t="s">
        <v>2938</v>
      </c>
      <c r="C297" s="117" t="s">
        <v>2939</v>
      </c>
      <c r="D297" s="119" t="s">
        <v>2940</v>
      </c>
      <c r="E297" s="117"/>
      <c r="F297" s="120">
        <v>2184</v>
      </c>
      <c r="G297" s="117"/>
      <c r="H297" s="53" t="s">
        <v>2991</v>
      </c>
      <c r="I297" s="53" t="s">
        <v>2992</v>
      </c>
      <c r="J297" s="53" t="s">
        <v>1254</v>
      </c>
      <c r="K297" s="121">
        <v>43038</v>
      </c>
      <c r="L297" s="117" t="s">
        <v>2941</v>
      </c>
      <c r="M297" s="53"/>
    </row>
    <row r="298" spans="1:13" x14ac:dyDescent="0.2">
      <c r="A298" s="122" t="s">
        <v>2942</v>
      </c>
      <c r="B298" s="118" t="s">
        <v>2943</v>
      </c>
      <c r="C298" s="122" t="s">
        <v>2944</v>
      </c>
      <c r="D298" s="128" t="s">
        <v>2945</v>
      </c>
      <c r="E298" s="125"/>
      <c r="F298" s="126">
        <v>530</v>
      </c>
      <c r="G298" s="125"/>
      <c r="H298" s="122" t="s">
        <v>2944</v>
      </c>
      <c r="I298" s="122" t="s">
        <v>2944</v>
      </c>
      <c r="J298" s="122" t="s">
        <v>769</v>
      </c>
      <c r="K298" s="127">
        <v>43039</v>
      </c>
      <c r="L298" s="122" t="s">
        <v>2946</v>
      </c>
      <c r="M298" s="125"/>
    </row>
    <row r="299" spans="1:13" x14ac:dyDescent="0.2">
      <c r="A299" s="117" t="s">
        <v>2947</v>
      </c>
      <c r="B299" s="118" t="s">
        <v>2948</v>
      </c>
      <c r="C299" s="117" t="s">
        <v>2949</v>
      </c>
      <c r="D299" s="119" t="s">
        <v>2950</v>
      </c>
      <c r="E299" s="117"/>
      <c r="F299" s="120">
        <v>4500</v>
      </c>
      <c r="G299" s="117"/>
      <c r="H299" s="117" t="s">
        <v>2949</v>
      </c>
      <c r="I299" s="117" t="s">
        <v>2949</v>
      </c>
      <c r="J299" s="117" t="s">
        <v>769</v>
      </c>
      <c r="K299" s="121">
        <v>43039</v>
      </c>
      <c r="L299" s="117" t="s">
        <v>2951</v>
      </c>
      <c r="M299" s="117"/>
    </row>
    <row r="300" spans="1:13" x14ac:dyDescent="0.2">
      <c r="A300" s="122" t="s">
        <v>2952</v>
      </c>
      <c r="B300" s="162" t="s">
        <v>2953</v>
      </c>
      <c r="C300" s="122" t="s">
        <v>2954</v>
      </c>
      <c r="D300" s="128" t="s">
        <v>2955</v>
      </c>
      <c r="E300" s="125"/>
      <c r="F300" s="126">
        <v>800</v>
      </c>
      <c r="G300" s="125"/>
      <c r="H300" s="122" t="s">
        <v>2954</v>
      </c>
      <c r="I300" s="122" t="s">
        <v>2954</v>
      </c>
      <c r="J300" s="122" t="s">
        <v>769</v>
      </c>
      <c r="K300" s="127">
        <v>43039</v>
      </c>
      <c r="L300" s="122" t="s">
        <v>2956</v>
      </c>
      <c r="M300" s="125"/>
    </row>
    <row r="301" spans="1:13" x14ac:dyDescent="0.2">
      <c r="A301" s="117" t="s">
        <v>2957</v>
      </c>
      <c r="B301" s="118" t="s">
        <v>2958</v>
      </c>
      <c r="C301" s="117" t="s">
        <v>753</v>
      </c>
      <c r="D301" s="119" t="s">
        <v>2389</v>
      </c>
      <c r="E301" s="117"/>
      <c r="F301" s="120">
        <v>220</v>
      </c>
      <c r="G301" s="117"/>
      <c r="H301" s="117" t="s">
        <v>753</v>
      </c>
      <c r="I301" s="117" t="s">
        <v>753</v>
      </c>
      <c r="J301" s="117" t="s">
        <v>769</v>
      </c>
      <c r="K301" s="121">
        <v>43039</v>
      </c>
      <c r="L301" s="117" t="s">
        <v>2959</v>
      </c>
      <c r="M301" s="117"/>
    </row>
    <row r="302" spans="1:13" x14ac:dyDescent="0.2">
      <c r="A302" s="122" t="s">
        <v>2960</v>
      </c>
      <c r="B302" s="118" t="s">
        <v>2961</v>
      </c>
      <c r="C302" s="122" t="s">
        <v>2962</v>
      </c>
      <c r="D302" s="128" t="s">
        <v>2963</v>
      </c>
      <c r="E302" s="125"/>
      <c r="F302" s="126">
        <v>2000</v>
      </c>
      <c r="G302" s="125"/>
      <c r="H302" s="122" t="s">
        <v>2962</v>
      </c>
      <c r="I302" s="122" t="s">
        <v>2962</v>
      </c>
      <c r="J302" s="122" t="s">
        <v>769</v>
      </c>
      <c r="K302" s="127">
        <v>43041</v>
      </c>
      <c r="L302" s="122" t="s">
        <v>2964</v>
      </c>
      <c r="M302" s="125"/>
    </row>
    <row r="303" spans="1:13" x14ac:dyDescent="0.2">
      <c r="A303" s="117" t="s">
        <v>2965</v>
      </c>
      <c r="B303" s="118" t="s">
        <v>2966</v>
      </c>
      <c r="C303" s="117" t="s">
        <v>2967</v>
      </c>
      <c r="D303" s="119" t="s">
        <v>2968</v>
      </c>
      <c r="E303" s="117"/>
      <c r="F303" s="120">
        <v>4900</v>
      </c>
      <c r="G303" s="117"/>
      <c r="H303" s="117" t="s">
        <v>2967</v>
      </c>
      <c r="I303" s="117" t="s">
        <v>2967</v>
      </c>
      <c r="J303" s="53" t="s">
        <v>769</v>
      </c>
      <c r="K303" s="121">
        <v>43041</v>
      </c>
      <c r="L303" s="117" t="s">
        <v>2969</v>
      </c>
      <c r="M303" s="117"/>
    </row>
    <row r="304" spans="1:13" x14ac:dyDescent="0.2">
      <c r="A304" s="122" t="s">
        <v>2970</v>
      </c>
      <c r="B304" s="118" t="s">
        <v>2971</v>
      </c>
      <c r="C304" s="122" t="s">
        <v>274</v>
      </c>
      <c r="D304" s="128" t="s">
        <v>1818</v>
      </c>
      <c r="E304" s="125"/>
      <c r="F304" s="126">
        <v>1120</v>
      </c>
      <c r="G304" s="125"/>
      <c r="H304" s="122" t="s">
        <v>3098</v>
      </c>
      <c r="I304" s="122" t="s">
        <v>3099</v>
      </c>
      <c r="J304" s="122" t="s">
        <v>1254</v>
      </c>
      <c r="K304" s="127">
        <v>43041</v>
      </c>
      <c r="L304" s="122" t="s">
        <v>2972</v>
      </c>
      <c r="M304" s="125"/>
    </row>
    <row r="305" spans="1:13" x14ac:dyDescent="0.2">
      <c r="A305" s="117" t="s">
        <v>2973</v>
      </c>
      <c r="B305" s="118" t="s">
        <v>2974</v>
      </c>
      <c r="C305" s="117" t="s">
        <v>501</v>
      </c>
      <c r="D305" s="119" t="s">
        <v>2975</v>
      </c>
      <c r="E305" s="117"/>
      <c r="F305" s="120">
        <v>5000</v>
      </c>
      <c r="G305" s="117"/>
      <c r="H305" s="53" t="s">
        <v>501</v>
      </c>
      <c r="I305" s="117" t="s">
        <v>501</v>
      </c>
      <c r="J305" s="117" t="s">
        <v>769</v>
      </c>
      <c r="K305" s="121">
        <v>43045</v>
      </c>
      <c r="L305" s="117" t="s">
        <v>1935</v>
      </c>
      <c r="M305" s="117"/>
    </row>
    <row r="306" spans="1:13" x14ac:dyDescent="0.2">
      <c r="A306" s="122" t="s">
        <v>2976</v>
      </c>
      <c r="B306" s="162" t="s">
        <v>2977</v>
      </c>
      <c r="C306" s="122" t="s">
        <v>2978</v>
      </c>
      <c r="D306" s="128" t="s">
        <v>2979</v>
      </c>
      <c r="E306" s="125"/>
      <c r="F306" s="126">
        <v>3500</v>
      </c>
      <c r="G306" s="125"/>
      <c r="H306" s="122" t="s">
        <v>2978</v>
      </c>
      <c r="I306" s="122" t="s">
        <v>2978</v>
      </c>
      <c r="J306" s="122" t="s">
        <v>769</v>
      </c>
      <c r="K306" s="127">
        <v>43045</v>
      </c>
      <c r="L306" s="122" t="s">
        <v>2980</v>
      </c>
      <c r="M306" s="125"/>
    </row>
    <row r="307" spans="1:13" x14ac:dyDescent="0.2">
      <c r="A307" s="117" t="s">
        <v>2981</v>
      </c>
      <c r="B307" s="118" t="s">
        <v>2982</v>
      </c>
      <c r="C307" s="117" t="s">
        <v>2153</v>
      </c>
      <c r="D307" s="119" t="s">
        <v>2420</v>
      </c>
      <c r="E307" s="117"/>
      <c r="F307" s="120">
        <v>142.63999999999999</v>
      </c>
      <c r="G307" s="117"/>
      <c r="H307" s="117" t="s">
        <v>2153</v>
      </c>
      <c r="I307" s="117" t="s">
        <v>2153</v>
      </c>
      <c r="J307" s="117" t="s">
        <v>769</v>
      </c>
      <c r="K307" s="121">
        <v>43047</v>
      </c>
      <c r="L307" s="117" t="s">
        <v>2217</v>
      </c>
      <c r="M307" s="117"/>
    </row>
    <row r="308" spans="1:13" x14ac:dyDescent="0.2">
      <c r="A308" s="122" t="s">
        <v>2983</v>
      </c>
      <c r="B308" s="118" t="s">
        <v>2984</v>
      </c>
      <c r="C308" s="122" t="s">
        <v>2808</v>
      </c>
      <c r="D308" s="128" t="s">
        <v>2809</v>
      </c>
      <c r="E308" s="125"/>
      <c r="F308" s="126">
        <v>348.79</v>
      </c>
      <c r="G308" s="125"/>
      <c r="H308" s="122" t="s">
        <v>2808</v>
      </c>
      <c r="I308" s="122" t="s">
        <v>2808</v>
      </c>
      <c r="J308" s="122" t="s">
        <v>769</v>
      </c>
      <c r="K308" s="127">
        <v>43047</v>
      </c>
      <c r="L308" s="122" t="s">
        <v>2985</v>
      </c>
      <c r="M308" s="125"/>
    </row>
    <row r="309" spans="1:13" x14ac:dyDescent="0.2">
      <c r="A309" s="117" t="s">
        <v>2986</v>
      </c>
      <c r="B309" s="118" t="s">
        <v>2987</v>
      </c>
      <c r="C309" s="117" t="s">
        <v>2789</v>
      </c>
      <c r="D309" s="119" t="s">
        <v>2790</v>
      </c>
      <c r="E309" s="117"/>
      <c r="F309" s="120">
        <v>570</v>
      </c>
      <c r="G309" s="117"/>
      <c r="H309" s="117" t="s">
        <v>2789</v>
      </c>
      <c r="I309" s="117" t="s">
        <v>2789</v>
      </c>
      <c r="J309" s="53" t="s">
        <v>769</v>
      </c>
      <c r="K309" s="121">
        <v>43047</v>
      </c>
      <c r="L309" s="117" t="s">
        <v>2988</v>
      </c>
      <c r="M309" s="117"/>
    </row>
    <row r="310" spans="1:13" x14ac:dyDescent="0.2">
      <c r="A310" s="122" t="s">
        <v>2993</v>
      </c>
      <c r="B310" s="162" t="s">
        <v>2994</v>
      </c>
      <c r="C310" s="122" t="s">
        <v>2995</v>
      </c>
      <c r="D310" s="128" t="s">
        <v>2996</v>
      </c>
      <c r="E310" s="125"/>
      <c r="F310" s="126">
        <v>720</v>
      </c>
      <c r="G310" s="125"/>
      <c r="H310" s="122" t="s">
        <v>3052</v>
      </c>
      <c r="I310" s="122" t="s">
        <v>3052</v>
      </c>
      <c r="J310" s="122" t="s">
        <v>1254</v>
      </c>
      <c r="K310" s="127">
        <v>43052</v>
      </c>
      <c r="L310" s="122" t="s">
        <v>2997</v>
      </c>
      <c r="M310" s="170"/>
    </row>
    <row r="311" spans="1:13" x14ac:dyDescent="0.2">
      <c r="A311" s="117" t="s">
        <v>2998</v>
      </c>
      <c r="B311" s="118" t="s">
        <v>2999</v>
      </c>
      <c r="C311" s="117" t="s">
        <v>3000</v>
      </c>
      <c r="D311" s="119" t="s">
        <v>3001</v>
      </c>
      <c r="E311" s="117"/>
      <c r="F311" s="120">
        <v>4875</v>
      </c>
      <c r="G311" s="117"/>
      <c r="H311" s="117" t="s">
        <v>3000</v>
      </c>
      <c r="I311" s="117" t="s">
        <v>3000</v>
      </c>
      <c r="J311" s="117" t="s">
        <v>769</v>
      </c>
      <c r="K311" s="121">
        <v>43052</v>
      </c>
      <c r="L311" s="117" t="s">
        <v>2769</v>
      </c>
      <c r="M311" s="117"/>
    </row>
    <row r="312" spans="1:13" x14ac:dyDescent="0.2">
      <c r="A312" s="122" t="s">
        <v>3002</v>
      </c>
      <c r="B312" s="118" t="s">
        <v>3003</v>
      </c>
      <c r="C312" s="122" t="s">
        <v>3004</v>
      </c>
      <c r="D312" s="128" t="s">
        <v>3005</v>
      </c>
      <c r="E312" s="125"/>
      <c r="F312" s="126">
        <v>38278.69</v>
      </c>
      <c r="G312" s="125"/>
      <c r="H312" s="122" t="s">
        <v>3004</v>
      </c>
      <c r="I312" s="122" t="s">
        <v>3004</v>
      </c>
      <c r="J312" s="122" t="s">
        <v>2211</v>
      </c>
      <c r="K312" s="127">
        <v>43053</v>
      </c>
      <c r="L312" s="122" t="s">
        <v>3006</v>
      </c>
      <c r="M312" s="125"/>
    </row>
    <row r="313" spans="1:13" x14ac:dyDescent="0.2">
      <c r="A313" s="117" t="s">
        <v>3007</v>
      </c>
      <c r="B313" s="118" t="s">
        <v>3008</v>
      </c>
      <c r="C313" s="117" t="s">
        <v>205</v>
      </c>
      <c r="D313" s="119" t="s">
        <v>3009</v>
      </c>
      <c r="E313" s="117"/>
      <c r="F313" s="120">
        <v>416</v>
      </c>
      <c r="G313" s="117"/>
      <c r="H313" s="117" t="s">
        <v>205</v>
      </c>
      <c r="I313" s="117" t="s">
        <v>205</v>
      </c>
      <c r="J313" s="117" t="s">
        <v>769</v>
      </c>
      <c r="K313" s="121">
        <v>43054</v>
      </c>
      <c r="L313" s="117" t="s">
        <v>3010</v>
      </c>
      <c r="M313" s="117"/>
    </row>
    <row r="314" spans="1:13" x14ac:dyDescent="0.2">
      <c r="A314" s="122" t="s">
        <v>3011</v>
      </c>
      <c r="B314" s="118" t="s">
        <v>3012</v>
      </c>
      <c r="C314" s="122" t="s">
        <v>591</v>
      </c>
      <c r="D314" s="128" t="s">
        <v>2134</v>
      </c>
      <c r="E314" s="125"/>
      <c r="F314" s="126">
        <v>1400</v>
      </c>
      <c r="G314" s="125"/>
      <c r="H314" s="122" t="s">
        <v>591</v>
      </c>
      <c r="I314" s="122" t="s">
        <v>591</v>
      </c>
      <c r="J314" s="122" t="s">
        <v>769</v>
      </c>
      <c r="K314" s="127">
        <v>43056</v>
      </c>
      <c r="L314" s="122" t="s">
        <v>3013</v>
      </c>
      <c r="M314" s="125"/>
    </row>
    <row r="315" spans="1:13" x14ac:dyDescent="0.2">
      <c r="A315" s="117" t="s">
        <v>3069</v>
      </c>
      <c r="B315" s="118" t="s">
        <v>3066</v>
      </c>
      <c r="C315" s="53" t="s">
        <v>1759</v>
      </c>
      <c r="D315" s="119" t="s">
        <v>1775</v>
      </c>
      <c r="E315" s="120">
        <v>120000</v>
      </c>
      <c r="F315" s="120">
        <v>103404</v>
      </c>
      <c r="G315" s="117"/>
      <c r="H315" s="53" t="s">
        <v>3076</v>
      </c>
      <c r="I315" s="53" t="s">
        <v>3077</v>
      </c>
      <c r="J315" s="117" t="s">
        <v>3072</v>
      </c>
      <c r="K315" s="121">
        <v>43059</v>
      </c>
      <c r="L315" s="117" t="s">
        <v>3073</v>
      </c>
      <c r="M315" s="117"/>
    </row>
    <row r="316" spans="1:13" x14ac:dyDescent="0.2">
      <c r="A316" s="122" t="s">
        <v>3014</v>
      </c>
      <c r="B316" s="118" t="s">
        <v>3015</v>
      </c>
      <c r="C316" s="122" t="s">
        <v>2944</v>
      </c>
      <c r="D316" s="128" t="s">
        <v>2945</v>
      </c>
      <c r="E316" s="125"/>
      <c r="F316" s="126">
        <v>2120</v>
      </c>
      <c r="G316" s="125"/>
      <c r="H316" s="122" t="s">
        <v>2944</v>
      </c>
      <c r="I316" s="122" t="s">
        <v>2944</v>
      </c>
      <c r="J316" s="122" t="s">
        <v>769</v>
      </c>
      <c r="K316" s="127">
        <v>43060</v>
      </c>
      <c r="L316" s="122" t="s">
        <v>2766</v>
      </c>
      <c r="M316" s="125"/>
    </row>
    <row r="317" spans="1:13" x14ac:dyDescent="0.2">
      <c r="A317" s="117" t="s">
        <v>3016</v>
      </c>
      <c r="B317" s="118" t="s">
        <v>3017</v>
      </c>
      <c r="C317" s="117" t="s">
        <v>1770</v>
      </c>
      <c r="D317" s="119" t="s">
        <v>1788</v>
      </c>
      <c r="E317" s="117"/>
      <c r="F317" s="120">
        <v>440</v>
      </c>
      <c r="G317" s="117"/>
      <c r="H317" s="117" t="s">
        <v>1770</v>
      </c>
      <c r="I317" s="117" t="s">
        <v>1770</v>
      </c>
      <c r="J317" s="53" t="s">
        <v>769</v>
      </c>
      <c r="K317" s="121">
        <v>43061</v>
      </c>
      <c r="L317" s="117" t="s">
        <v>3018</v>
      </c>
      <c r="M317" s="117"/>
    </row>
    <row r="318" spans="1:13" x14ac:dyDescent="0.2">
      <c r="A318" s="122" t="s">
        <v>3019</v>
      </c>
      <c r="B318" s="162" t="s">
        <v>3020</v>
      </c>
      <c r="C318" s="122" t="s">
        <v>3021</v>
      </c>
      <c r="D318" s="128" t="s">
        <v>3022</v>
      </c>
      <c r="E318" s="125"/>
      <c r="F318" s="126">
        <v>4950</v>
      </c>
      <c r="G318" s="125"/>
      <c r="H318" s="122" t="s">
        <v>3021</v>
      </c>
      <c r="I318" s="122" t="s">
        <v>3021</v>
      </c>
      <c r="J318" s="122" t="s">
        <v>769</v>
      </c>
      <c r="K318" s="127">
        <v>43062</v>
      </c>
      <c r="L318" s="122" t="s">
        <v>3023</v>
      </c>
      <c r="M318" s="170"/>
    </row>
    <row r="319" spans="1:13" x14ac:dyDescent="0.2">
      <c r="A319" s="117" t="s">
        <v>3024</v>
      </c>
      <c r="B319" s="118" t="s">
        <v>3025</v>
      </c>
      <c r="C319" s="117" t="s">
        <v>1404</v>
      </c>
      <c r="D319" s="119" t="s">
        <v>3026</v>
      </c>
      <c r="E319" s="117"/>
      <c r="F319" s="120">
        <v>5000</v>
      </c>
      <c r="G319" s="117"/>
      <c r="H319" s="117" t="s">
        <v>1404</v>
      </c>
      <c r="I319" s="117" t="s">
        <v>1404</v>
      </c>
      <c r="J319" s="117" t="s">
        <v>769</v>
      </c>
      <c r="K319" s="121">
        <v>43062</v>
      </c>
      <c r="L319" s="117" t="s">
        <v>3027</v>
      </c>
      <c r="M319" s="117"/>
    </row>
    <row r="320" spans="1:13" x14ac:dyDescent="0.2">
      <c r="A320" s="122" t="s">
        <v>3028</v>
      </c>
      <c r="B320" s="118" t="s">
        <v>3029</v>
      </c>
      <c r="C320" s="122" t="s">
        <v>3030</v>
      </c>
      <c r="D320" s="128" t="s">
        <v>3031</v>
      </c>
      <c r="E320" s="125"/>
      <c r="F320" s="126">
        <v>11000</v>
      </c>
      <c r="G320" s="125"/>
      <c r="H320" s="122" t="s">
        <v>3030</v>
      </c>
      <c r="I320" s="122" t="s">
        <v>3030</v>
      </c>
      <c r="J320" s="122" t="s">
        <v>769</v>
      </c>
      <c r="K320" s="127">
        <v>43066</v>
      </c>
      <c r="L320" s="122" t="s">
        <v>3032</v>
      </c>
      <c r="M320" s="125"/>
    </row>
    <row r="321" spans="1:13" x14ac:dyDescent="0.2">
      <c r="A321" s="117" t="s">
        <v>3033</v>
      </c>
      <c r="B321" s="118" t="s">
        <v>3034</v>
      </c>
      <c r="C321" s="117" t="s">
        <v>217</v>
      </c>
      <c r="D321" s="119" t="s">
        <v>1844</v>
      </c>
      <c r="E321" s="117"/>
      <c r="F321" s="120">
        <v>4000</v>
      </c>
      <c r="G321" s="117"/>
      <c r="H321" s="117" t="s">
        <v>217</v>
      </c>
      <c r="I321" s="117" t="s">
        <v>217</v>
      </c>
      <c r="J321" s="117" t="s">
        <v>769</v>
      </c>
      <c r="K321" s="121">
        <v>43066</v>
      </c>
      <c r="L321" s="117" t="s">
        <v>3035</v>
      </c>
      <c r="M321" s="117"/>
    </row>
    <row r="322" spans="1:13" x14ac:dyDescent="0.2">
      <c r="A322" s="122" t="s">
        <v>3036</v>
      </c>
      <c r="B322" s="118" t="s">
        <v>3037</v>
      </c>
      <c r="C322" s="122" t="s">
        <v>469</v>
      </c>
      <c r="D322" s="128" t="s">
        <v>1830</v>
      </c>
      <c r="E322" s="125"/>
      <c r="F322" s="126">
        <v>800</v>
      </c>
      <c r="G322" s="125"/>
      <c r="H322" s="122" t="s">
        <v>469</v>
      </c>
      <c r="I322" s="122" t="s">
        <v>469</v>
      </c>
      <c r="J322" s="122" t="s">
        <v>769</v>
      </c>
      <c r="K322" s="127">
        <v>43066</v>
      </c>
      <c r="L322" s="122" t="s">
        <v>3038</v>
      </c>
      <c r="M322" s="125"/>
    </row>
    <row r="323" spans="1:13" x14ac:dyDescent="0.2">
      <c r="A323" s="117" t="s">
        <v>3039</v>
      </c>
      <c r="B323" s="118" t="s">
        <v>3040</v>
      </c>
      <c r="C323" s="117" t="s">
        <v>3041</v>
      </c>
      <c r="D323" s="119" t="s">
        <v>3042</v>
      </c>
      <c r="E323" s="117"/>
      <c r="F323" s="120">
        <v>20000</v>
      </c>
      <c r="G323" s="117"/>
      <c r="H323" s="117" t="s">
        <v>3054</v>
      </c>
      <c r="I323" s="117" t="s">
        <v>3053</v>
      </c>
      <c r="J323" s="53" t="s">
        <v>1254</v>
      </c>
      <c r="K323" s="121">
        <v>43067</v>
      </c>
      <c r="L323" s="117" t="s">
        <v>3043</v>
      </c>
      <c r="M323" s="117"/>
    </row>
    <row r="324" spans="1:13" x14ac:dyDescent="0.2">
      <c r="A324" s="122" t="s">
        <v>3044</v>
      </c>
      <c r="B324" s="162" t="s">
        <v>3045</v>
      </c>
      <c r="C324" s="122" t="s">
        <v>3046</v>
      </c>
      <c r="D324" s="128" t="s">
        <v>3047</v>
      </c>
      <c r="E324" s="125"/>
      <c r="F324" s="126">
        <v>800</v>
      </c>
      <c r="G324" s="125"/>
      <c r="H324" s="122" t="s">
        <v>3046</v>
      </c>
      <c r="I324" s="122" t="s">
        <v>3046</v>
      </c>
      <c r="J324" s="122" t="s">
        <v>769</v>
      </c>
      <c r="K324" s="127">
        <v>43067</v>
      </c>
      <c r="L324" s="122" t="s">
        <v>3048</v>
      </c>
      <c r="M324" s="170"/>
    </row>
    <row r="325" spans="1:13" x14ac:dyDescent="0.2">
      <c r="A325" s="117" t="s">
        <v>3049</v>
      </c>
      <c r="B325" s="118" t="s">
        <v>3050</v>
      </c>
      <c r="C325" s="117" t="s">
        <v>2263</v>
      </c>
      <c r="D325" s="119" t="s">
        <v>2264</v>
      </c>
      <c r="E325" s="117"/>
      <c r="F325" s="120">
        <v>10562.8</v>
      </c>
      <c r="G325" s="117"/>
      <c r="H325" s="117" t="s">
        <v>2263</v>
      </c>
      <c r="I325" s="117" t="s">
        <v>2263</v>
      </c>
      <c r="J325" s="117" t="s">
        <v>769</v>
      </c>
      <c r="K325" s="121">
        <v>43068</v>
      </c>
      <c r="L325" s="117" t="s">
        <v>3051</v>
      </c>
      <c r="M325" s="117"/>
    </row>
    <row r="326" spans="1:13" x14ac:dyDescent="0.2">
      <c r="A326" s="122" t="s">
        <v>3070</v>
      </c>
      <c r="B326" s="118" t="s">
        <v>3067</v>
      </c>
      <c r="C326" s="122" t="s">
        <v>1759</v>
      </c>
      <c r="D326" s="128" t="s">
        <v>1775</v>
      </c>
      <c r="E326" s="126">
        <v>190000</v>
      </c>
      <c r="F326" s="126">
        <v>166611</v>
      </c>
      <c r="G326" s="125"/>
      <c r="H326" s="122" t="s">
        <v>3078</v>
      </c>
      <c r="I326" s="122" t="s">
        <v>3079</v>
      </c>
      <c r="J326" s="122" t="s">
        <v>3072</v>
      </c>
      <c r="K326" s="127">
        <v>43068</v>
      </c>
      <c r="L326" s="122" t="s">
        <v>3074</v>
      </c>
      <c r="M326" s="125"/>
    </row>
    <row r="327" spans="1:13" x14ac:dyDescent="0.2">
      <c r="A327" s="117" t="s">
        <v>3071</v>
      </c>
      <c r="B327" s="118" t="s">
        <v>3068</v>
      </c>
      <c r="C327" s="117" t="s">
        <v>1759</v>
      </c>
      <c r="D327" s="119" t="s">
        <v>1775</v>
      </c>
      <c r="E327" s="120">
        <v>190000</v>
      </c>
      <c r="F327" s="120">
        <v>166611</v>
      </c>
      <c r="G327" s="117"/>
      <c r="H327" s="117" t="s">
        <v>3080</v>
      </c>
      <c r="I327" s="117" t="s">
        <v>3079</v>
      </c>
      <c r="J327" s="117" t="s">
        <v>3072</v>
      </c>
      <c r="K327" s="121">
        <v>43068</v>
      </c>
      <c r="L327" s="117" t="s">
        <v>3075</v>
      </c>
      <c r="M327" s="117"/>
    </row>
    <row r="328" spans="1:13" x14ac:dyDescent="0.2">
      <c r="A328" s="122" t="s">
        <v>3055</v>
      </c>
      <c r="B328" s="118" t="s">
        <v>3056</v>
      </c>
      <c r="C328" s="122" t="s">
        <v>1249</v>
      </c>
      <c r="D328" s="128" t="s">
        <v>3057</v>
      </c>
      <c r="E328" s="125"/>
      <c r="F328" s="126">
        <v>294.3</v>
      </c>
      <c r="G328" s="125"/>
      <c r="H328" s="122" t="s">
        <v>3062</v>
      </c>
      <c r="I328" s="122" t="s">
        <v>3063</v>
      </c>
      <c r="J328" s="122" t="s">
        <v>1254</v>
      </c>
      <c r="K328" s="127">
        <v>43069</v>
      </c>
      <c r="L328" s="122" t="s">
        <v>3058</v>
      </c>
      <c r="M328" s="125"/>
    </row>
    <row r="329" spans="1:13" x14ac:dyDescent="0.2">
      <c r="A329" s="117" t="s">
        <v>3059</v>
      </c>
      <c r="B329" s="118" t="s">
        <v>3060</v>
      </c>
      <c r="C329" s="117" t="s">
        <v>2929</v>
      </c>
      <c r="D329" s="119" t="s">
        <v>2930</v>
      </c>
      <c r="E329" s="117"/>
      <c r="F329" s="120">
        <v>978</v>
      </c>
      <c r="G329" s="117"/>
      <c r="H329" s="117" t="s">
        <v>3064</v>
      </c>
      <c r="I329" s="117" t="s">
        <v>3065</v>
      </c>
      <c r="J329" s="117" t="s">
        <v>1254</v>
      </c>
      <c r="K329" s="121">
        <v>43069</v>
      </c>
      <c r="L329" s="117" t="s">
        <v>3061</v>
      </c>
      <c r="M329" s="117"/>
    </row>
    <row r="330" spans="1:13" x14ac:dyDescent="0.2">
      <c r="A330" s="122" t="s">
        <v>3081</v>
      </c>
      <c r="B330" s="118" t="s">
        <v>3082</v>
      </c>
      <c r="C330" s="122" t="s">
        <v>3083</v>
      </c>
      <c r="D330" s="128" t="s">
        <v>3084</v>
      </c>
      <c r="E330" s="125"/>
      <c r="F330" s="126">
        <v>630</v>
      </c>
      <c r="G330" s="125"/>
      <c r="H330" s="122" t="s">
        <v>3090</v>
      </c>
      <c r="I330" s="122" t="s">
        <v>3091</v>
      </c>
      <c r="J330" s="89" t="s">
        <v>1254</v>
      </c>
      <c r="K330" s="127">
        <v>43069</v>
      </c>
      <c r="L330" s="122" t="s">
        <v>3085</v>
      </c>
      <c r="M330" s="170"/>
    </row>
    <row r="331" spans="1:13" x14ac:dyDescent="0.2">
      <c r="A331" s="117" t="s">
        <v>3086</v>
      </c>
      <c r="B331" s="118" t="s">
        <v>3087</v>
      </c>
      <c r="C331" s="117" t="s">
        <v>1647</v>
      </c>
      <c r="D331" s="119" t="s">
        <v>1833</v>
      </c>
      <c r="E331" s="117"/>
      <c r="F331" s="120">
        <v>715</v>
      </c>
      <c r="G331" s="117"/>
      <c r="H331" s="53" t="s">
        <v>3089</v>
      </c>
      <c r="I331" s="53" t="s">
        <v>3089</v>
      </c>
      <c r="J331" s="53" t="s">
        <v>1254</v>
      </c>
      <c r="K331" s="121">
        <v>43069</v>
      </c>
      <c r="L331" s="117" t="s">
        <v>3088</v>
      </c>
      <c r="M331" s="53"/>
    </row>
    <row r="332" spans="1:13" x14ac:dyDescent="0.2">
      <c r="A332" s="122" t="s">
        <v>3092</v>
      </c>
      <c r="B332" s="118" t="s">
        <v>3093</v>
      </c>
      <c r="C332" s="122" t="s">
        <v>1766</v>
      </c>
      <c r="D332" s="128" t="s">
        <v>1783</v>
      </c>
      <c r="E332" s="126">
        <v>184194</v>
      </c>
      <c r="F332" s="126">
        <v>165332.53</v>
      </c>
      <c r="G332" s="126">
        <v>3684</v>
      </c>
      <c r="H332" s="122" t="s">
        <v>3096</v>
      </c>
      <c r="I332" s="89" t="s">
        <v>3097</v>
      </c>
      <c r="J332" s="122" t="s">
        <v>3094</v>
      </c>
      <c r="K332" s="127">
        <v>43070</v>
      </c>
      <c r="L332" s="122" t="s">
        <v>3095</v>
      </c>
      <c r="M332" s="170"/>
    </row>
    <row r="333" spans="1:13" x14ac:dyDescent="0.2">
      <c r="A333" s="117" t="s">
        <v>3100</v>
      </c>
      <c r="B333" s="162" t="s">
        <v>3101</v>
      </c>
      <c r="C333" s="117" t="s">
        <v>848</v>
      </c>
      <c r="D333" s="119" t="s">
        <v>2303</v>
      </c>
      <c r="E333" s="117"/>
      <c r="F333" s="120">
        <v>7242</v>
      </c>
      <c r="G333" s="117"/>
      <c r="H333" s="117" t="s">
        <v>848</v>
      </c>
      <c r="I333" s="117" t="s">
        <v>848</v>
      </c>
      <c r="J333" s="53" t="s">
        <v>769</v>
      </c>
      <c r="K333" s="121">
        <v>43073</v>
      </c>
      <c r="L333" s="117" t="s">
        <v>3102</v>
      </c>
      <c r="M333" s="117"/>
    </row>
    <row r="334" spans="1:13" x14ac:dyDescent="0.2">
      <c r="A334" s="122" t="s">
        <v>3103</v>
      </c>
      <c r="B334" s="162" t="s">
        <v>3104</v>
      </c>
      <c r="C334" s="122" t="s">
        <v>2311</v>
      </c>
      <c r="D334" s="128" t="s">
        <v>2312</v>
      </c>
      <c r="E334" s="125"/>
      <c r="F334" s="126">
        <v>180</v>
      </c>
      <c r="G334" s="125"/>
      <c r="H334" s="122" t="s">
        <v>2311</v>
      </c>
      <c r="I334" s="122" t="s">
        <v>2311</v>
      </c>
      <c r="J334" s="122" t="s">
        <v>769</v>
      </c>
      <c r="K334" s="127">
        <v>43073</v>
      </c>
      <c r="L334" s="122" t="s">
        <v>3105</v>
      </c>
      <c r="M334" s="170"/>
    </row>
    <row r="335" spans="1:13" x14ac:dyDescent="0.2">
      <c r="A335" s="117" t="s">
        <v>3106</v>
      </c>
      <c r="B335" s="118" t="s">
        <v>3107</v>
      </c>
      <c r="C335" s="117" t="s">
        <v>221</v>
      </c>
      <c r="D335" s="119" t="s">
        <v>2470</v>
      </c>
      <c r="E335" s="117"/>
      <c r="F335" s="120">
        <v>745</v>
      </c>
      <c r="G335" s="117"/>
      <c r="H335" s="117" t="s">
        <v>221</v>
      </c>
      <c r="I335" s="117" t="s">
        <v>221</v>
      </c>
      <c r="J335" s="117" t="s">
        <v>769</v>
      </c>
      <c r="K335" s="121">
        <v>43073</v>
      </c>
      <c r="L335" s="117" t="s">
        <v>3108</v>
      </c>
      <c r="M335" s="117"/>
    </row>
    <row r="336" spans="1:13" x14ac:dyDescent="0.2">
      <c r="A336" s="122" t="s">
        <v>3109</v>
      </c>
      <c r="B336" s="118" t="s">
        <v>3110</v>
      </c>
      <c r="C336" s="122" t="s">
        <v>3111</v>
      </c>
      <c r="D336" s="128" t="s">
        <v>3112</v>
      </c>
      <c r="E336" s="126"/>
      <c r="F336" s="126">
        <f>120+160+240</f>
        <v>520</v>
      </c>
      <c r="G336" s="125"/>
      <c r="H336" s="122" t="s">
        <v>3111</v>
      </c>
      <c r="I336" s="122" t="s">
        <v>3111</v>
      </c>
      <c r="J336" s="122" t="s">
        <v>769</v>
      </c>
      <c r="K336" s="127">
        <v>43074</v>
      </c>
      <c r="L336" s="122" t="s">
        <v>3113</v>
      </c>
      <c r="M336" s="125"/>
    </row>
    <row r="337" spans="1:13" x14ac:dyDescent="0.2">
      <c r="A337" s="117" t="s">
        <v>3114</v>
      </c>
      <c r="B337" s="118" t="s">
        <v>3115</v>
      </c>
      <c r="C337" s="117" t="s">
        <v>3116</v>
      </c>
      <c r="D337" s="119" t="s">
        <v>3117</v>
      </c>
      <c r="E337" s="120"/>
      <c r="F337" s="120">
        <v>3100</v>
      </c>
      <c r="G337" s="117"/>
      <c r="H337" s="117" t="s">
        <v>3116</v>
      </c>
      <c r="I337" s="117" t="s">
        <v>3116</v>
      </c>
      <c r="J337" s="117" t="s">
        <v>769</v>
      </c>
      <c r="K337" s="121">
        <v>43075</v>
      </c>
      <c r="L337" s="117" t="s">
        <v>3118</v>
      </c>
      <c r="M337" s="117"/>
    </row>
    <row r="338" spans="1:13" x14ac:dyDescent="0.2">
      <c r="A338" s="122" t="s">
        <v>3119</v>
      </c>
      <c r="B338" s="118" t="s">
        <v>3120</v>
      </c>
      <c r="C338" s="122" t="s">
        <v>3121</v>
      </c>
      <c r="D338" s="128" t="s">
        <v>3122</v>
      </c>
      <c r="E338" s="125"/>
      <c r="F338" s="126">
        <v>1496</v>
      </c>
      <c r="G338" s="125"/>
      <c r="H338" s="122" t="s">
        <v>3121</v>
      </c>
      <c r="I338" s="122" t="s">
        <v>3121</v>
      </c>
      <c r="J338" s="122" t="s">
        <v>769</v>
      </c>
      <c r="K338" s="127">
        <v>43075</v>
      </c>
      <c r="L338" s="122" t="s">
        <v>3123</v>
      </c>
      <c r="M338" s="125"/>
    </row>
    <row r="339" spans="1:13" x14ac:dyDescent="0.2">
      <c r="A339" s="117" t="s">
        <v>3124</v>
      </c>
      <c r="B339" s="118" t="s">
        <v>3125</v>
      </c>
      <c r="C339" s="117" t="s">
        <v>2360</v>
      </c>
      <c r="D339" s="119" t="s">
        <v>2365</v>
      </c>
      <c r="E339" s="117"/>
      <c r="F339" s="120">
        <v>1500</v>
      </c>
      <c r="G339" s="117"/>
      <c r="H339" s="117" t="s">
        <v>3208</v>
      </c>
      <c r="I339" s="117" t="s">
        <v>3208</v>
      </c>
      <c r="J339" s="117" t="s">
        <v>1254</v>
      </c>
      <c r="K339" s="121">
        <v>43076</v>
      </c>
      <c r="L339" s="117" t="s">
        <v>3126</v>
      </c>
      <c r="M339" s="117"/>
    </row>
    <row r="340" spans="1:13" x14ac:dyDescent="0.2">
      <c r="A340" s="122" t="s">
        <v>3127</v>
      </c>
      <c r="B340" s="118" t="s">
        <v>3128</v>
      </c>
      <c r="C340" s="122" t="s">
        <v>480</v>
      </c>
      <c r="D340" s="128" t="s">
        <v>1784</v>
      </c>
      <c r="E340" s="125"/>
      <c r="F340" s="126">
        <v>2667</v>
      </c>
      <c r="G340" s="125"/>
      <c r="H340" s="122" t="s">
        <v>480</v>
      </c>
      <c r="I340" s="122" t="s">
        <v>480</v>
      </c>
      <c r="J340" s="89" t="s">
        <v>769</v>
      </c>
      <c r="K340" s="127">
        <v>43076</v>
      </c>
      <c r="L340" s="122" t="s">
        <v>3129</v>
      </c>
      <c r="M340" s="170"/>
    </row>
    <row r="341" spans="1:13" x14ac:dyDescent="0.2">
      <c r="A341" s="117" t="s">
        <v>3130</v>
      </c>
      <c r="B341" s="118" t="s">
        <v>3131</v>
      </c>
      <c r="C341" s="117" t="s">
        <v>753</v>
      </c>
      <c r="D341" s="119" t="s">
        <v>2389</v>
      </c>
      <c r="E341" s="117"/>
      <c r="F341" s="120">
        <v>350</v>
      </c>
      <c r="G341" s="117"/>
      <c r="H341" s="117" t="s">
        <v>753</v>
      </c>
      <c r="I341" s="117" t="s">
        <v>753</v>
      </c>
      <c r="J341" s="53" t="s">
        <v>769</v>
      </c>
      <c r="K341" s="121">
        <v>43076</v>
      </c>
      <c r="L341" s="117" t="s">
        <v>3132</v>
      </c>
      <c r="M341" s="53"/>
    </row>
    <row r="342" spans="1:13" x14ac:dyDescent="0.2">
      <c r="A342" s="122" t="s">
        <v>3133</v>
      </c>
      <c r="B342" s="118" t="s">
        <v>3134</v>
      </c>
      <c r="C342" s="122" t="s">
        <v>499</v>
      </c>
      <c r="D342" s="128" t="s">
        <v>3042</v>
      </c>
      <c r="E342" s="126"/>
      <c r="F342" s="126">
        <v>15000</v>
      </c>
      <c r="G342" s="126"/>
      <c r="H342" s="122" t="s">
        <v>499</v>
      </c>
      <c r="I342" s="122" t="s">
        <v>499</v>
      </c>
      <c r="J342" s="122" t="s">
        <v>769</v>
      </c>
      <c r="K342" s="127">
        <v>43080</v>
      </c>
      <c r="L342" s="122" t="s">
        <v>3135</v>
      </c>
      <c r="M342" s="170"/>
    </row>
    <row r="343" spans="1:13" x14ac:dyDescent="0.2">
      <c r="A343" s="117" t="s">
        <v>3136</v>
      </c>
      <c r="B343" s="118" t="s">
        <v>3137</v>
      </c>
      <c r="C343" s="117" t="s">
        <v>3138</v>
      </c>
      <c r="D343" s="119" t="s">
        <v>1835</v>
      </c>
      <c r="E343" s="117"/>
      <c r="F343" s="120">
        <v>8107.76</v>
      </c>
      <c r="G343" s="117"/>
      <c r="H343" s="117" t="s">
        <v>3138</v>
      </c>
      <c r="I343" s="117" t="s">
        <v>3138</v>
      </c>
      <c r="J343" s="53" t="s">
        <v>769</v>
      </c>
      <c r="K343" s="121">
        <v>43080</v>
      </c>
      <c r="L343" s="117" t="s">
        <v>3139</v>
      </c>
      <c r="M343" s="117"/>
    </row>
    <row r="344" spans="1:13" x14ac:dyDescent="0.2">
      <c r="A344" s="122" t="s">
        <v>3140</v>
      </c>
      <c r="B344" s="162" t="s">
        <v>3141</v>
      </c>
      <c r="C344" s="122" t="s">
        <v>487</v>
      </c>
      <c r="D344" s="128" t="s">
        <v>2508</v>
      </c>
      <c r="E344" s="125"/>
      <c r="F344" s="126">
        <v>3774</v>
      </c>
      <c r="G344" s="125"/>
      <c r="H344" s="122" t="s">
        <v>487</v>
      </c>
      <c r="I344" s="122" t="s">
        <v>487</v>
      </c>
      <c r="J344" s="122" t="s">
        <v>769</v>
      </c>
      <c r="K344" s="127">
        <v>43081</v>
      </c>
      <c r="L344" s="122" t="s">
        <v>3142</v>
      </c>
      <c r="M344" s="170"/>
    </row>
    <row r="345" spans="1:13" x14ac:dyDescent="0.2">
      <c r="A345" s="117" t="s">
        <v>3143</v>
      </c>
      <c r="B345" s="118" t="s">
        <v>3144</v>
      </c>
      <c r="C345" s="117" t="s">
        <v>187</v>
      </c>
      <c r="D345" s="119" t="s">
        <v>3145</v>
      </c>
      <c r="E345" s="117"/>
      <c r="F345" s="120">
        <v>20000</v>
      </c>
      <c r="G345" s="117"/>
      <c r="H345" s="117" t="s">
        <v>3209</v>
      </c>
      <c r="I345" s="117" t="s">
        <v>3210</v>
      </c>
      <c r="J345" s="117" t="s">
        <v>1254</v>
      </c>
      <c r="K345" s="121">
        <v>43082</v>
      </c>
      <c r="L345" s="117" t="s">
        <v>3146</v>
      </c>
      <c r="M345" s="117"/>
    </row>
    <row r="346" spans="1:13" x14ac:dyDescent="0.2">
      <c r="A346" s="122" t="s">
        <v>3147</v>
      </c>
      <c r="B346" s="118" t="s">
        <v>3148</v>
      </c>
      <c r="C346" s="122" t="s">
        <v>1768</v>
      </c>
      <c r="D346" s="128" t="s">
        <v>1786</v>
      </c>
      <c r="E346" s="126"/>
      <c r="F346" s="126">
        <v>265</v>
      </c>
      <c r="G346" s="125"/>
      <c r="H346" s="122" t="s">
        <v>1768</v>
      </c>
      <c r="I346" s="122" t="s">
        <v>1768</v>
      </c>
      <c r="J346" s="122" t="s">
        <v>769</v>
      </c>
      <c r="K346" s="127">
        <v>43082</v>
      </c>
      <c r="L346" s="122" t="s">
        <v>3149</v>
      </c>
      <c r="M346" s="125"/>
    </row>
    <row r="347" spans="1:13" x14ac:dyDescent="0.2">
      <c r="A347" s="117" t="s">
        <v>3150</v>
      </c>
      <c r="B347" s="118" t="s">
        <v>3151</v>
      </c>
      <c r="C347" s="117" t="s">
        <v>274</v>
      </c>
      <c r="D347" s="119" t="s">
        <v>1818</v>
      </c>
      <c r="E347" s="120"/>
      <c r="F347" s="120">
        <f>2626+204</f>
        <v>2830</v>
      </c>
      <c r="G347" s="117"/>
      <c r="H347" s="117" t="s">
        <v>274</v>
      </c>
      <c r="I347" s="117" t="s">
        <v>274</v>
      </c>
      <c r="J347" s="117" t="s">
        <v>769</v>
      </c>
      <c r="K347" s="121">
        <v>43087</v>
      </c>
      <c r="L347" s="117" t="s">
        <v>3152</v>
      </c>
      <c r="M347" s="117"/>
    </row>
    <row r="348" spans="1:13" x14ac:dyDescent="0.2">
      <c r="A348" s="122" t="s">
        <v>3153</v>
      </c>
      <c r="B348" s="162" t="s">
        <v>3154</v>
      </c>
      <c r="C348" s="122" t="s">
        <v>845</v>
      </c>
      <c r="D348" s="128" t="s">
        <v>1814</v>
      </c>
      <c r="E348" s="125"/>
      <c r="F348" s="126">
        <v>300</v>
      </c>
      <c r="G348" s="125"/>
      <c r="H348" s="122" t="s">
        <v>845</v>
      </c>
      <c r="I348" s="122" t="s">
        <v>845</v>
      </c>
      <c r="J348" s="122" t="s">
        <v>769</v>
      </c>
      <c r="K348" s="127">
        <v>43087</v>
      </c>
      <c r="L348" s="122" t="s">
        <v>3155</v>
      </c>
      <c r="M348" s="125"/>
    </row>
    <row r="349" spans="1:13" x14ac:dyDescent="0.2">
      <c r="A349" s="117" t="s">
        <v>3156</v>
      </c>
      <c r="B349" s="118" t="s">
        <v>3157</v>
      </c>
      <c r="C349" s="117" t="s">
        <v>2869</v>
      </c>
      <c r="D349" s="119" t="s">
        <v>2870</v>
      </c>
      <c r="E349" s="117"/>
      <c r="F349" s="120">
        <v>71.73</v>
      </c>
      <c r="G349" s="117"/>
      <c r="H349" s="117" t="s">
        <v>2869</v>
      </c>
      <c r="I349" s="117" t="s">
        <v>2869</v>
      </c>
      <c r="J349" s="117" t="s">
        <v>769</v>
      </c>
      <c r="K349" s="121">
        <v>43087</v>
      </c>
      <c r="L349" s="117" t="s">
        <v>3158</v>
      </c>
      <c r="M349" s="117"/>
    </row>
    <row r="350" spans="1:13" x14ac:dyDescent="0.2">
      <c r="A350" s="89" t="s">
        <v>3159</v>
      </c>
      <c r="B350" s="162" t="s">
        <v>3160</v>
      </c>
      <c r="C350" s="122" t="s">
        <v>3161</v>
      </c>
      <c r="D350" s="128" t="s">
        <v>3162</v>
      </c>
      <c r="E350" s="125"/>
      <c r="F350" s="126">
        <v>152</v>
      </c>
      <c r="G350" s="125"/>
      <c r="H350" s="122" t="s">
        <v>3211</v>
      </c>
      <c r="I350" s="122" t="s">
        <v>3212</v>
      </c>
      <c r="J350" s="89" t="s">
        <v>1254</v>
      </c>
      <c r="K350" s="127">
        <v>43087</v>
      </c>
      <c r="L350" s="122" t="s">
        <v>3163</v>
      </c>
      <c r="M350" s="170"/>
    </row>
    <row r="351" spans="1:13" x14ac:dyDescent="0.2">
      <c r="A351" s="53" t="s">
        <v>3241</v>
      </c>
      <c r="B351" s="118" t="s">
        <v>3164</v>
      </c>
      <c r="C351" s="117" t="s">
        <v>3165</v>
      </c>
      <c r="D351" s="119" t="s">
        <v>3166</v>
      </c>
      <c r="E351" s="117"/>
      <c r="F351" s="120">
        <v>245</v>
      </c>
      <c r="G351" s="117"/>
      <c r="H351" s="117" t="s">
        <v>3165</v>
      </c>
      <c r="I351" s="117" t="s">
        <v>3165</v>
      </c>
      <c r="J351" s="53" t="s">
        <v>769</v>
      </c>
      <c r="K351" s="121">
        <v>43088</v>
      </c>
      <c r="L351" s="117" t="s">
        <v>3167</v>
      </c>
      <c r="M351" s="53"/>
    </row>
    <row r="352" spans="1:13" x14ac:dyDescent="0.2">
      <c r="A352" s="89" t="s">
        <v>3241</v>
      </c>
      <c r="B352" s="118" t="s">
        <v>3168</v>
      </c>
      <c r="C352" s="122" t="s">
        <v>3169</v>
      </c>
      <c r="D352" s="128" t="s">
        <v>3166</v>
      </c>
      <c r="E352" s="126"/>
      <c r="F352" s="126">
        <v>3708</v>
      </c>
      <c r="G352" s="126"/>
      <c r="H352" s="122" t="s">
        <v>3169</v>
      </c>
      <c r="I352" s="122" t="s">
        <v>3169</v>
      </c>
      <c r="J352" s="122" t="s">
        <v>769</v>
      </c>
      <c r="K352" s="127">
        <v>43088</v>
      </c>
      <c r="L352" s="122" t="s">
        <v>3170</v>
      </c>
      <c r="M352" s="170"/>
    </row>
    <row r="353" spans="1:13" x14ac:dyDescent="0.2">
      <c r="A353" s="53" t="s">
        <v>3241</v>
      </c>
      <c r="B353" s="118" t="s">
        <v>3171</v>
      </c>
      <c r="C353" s="53" t="s">
        <v>3213</v>
      </c>
      <c r="D353" s="119" t="s">
        <v>3166</v>
      </c>
      <c r="E353" s="117"/>
      <c r="F353" s="120">
        <v>14602.5</v>
      </c>
      <c r="G353" s="117"/>
      <c r="H353" s="53" t="s">
        <v>3213</v>
      </c>
      <c r="I353" s="53" t="s">
        <v>3213</v>
      </c>
      <c r="J353" s="53" t="s">
        <v>769</v>
      </c>
      <c r="K353" s="121">
        <v>43088</v>
      </c>
      <c r="L353" s="117" t="s">
        <v>3172</v>
      </c>
      <c r="M353" s="117"/>
    </row>
    <row r="354" spans="1:13" x14ac:dyDescent="0.2">
      <c r="A354" s="89" t="s">
        <v>3241</v>
      </c>
      <c r="B354" s="162" t="s">
        <v>3173</v>
      </c>
      <c r="C354" s="122" t="s">
        <v>3174</v>
      </c>
      <c r="D354" s="128" t="s">
        <v>3166</v>
      </c>
      <c r="E354" s="125"/>
      <c r="F354" s="126">
        <v>400</v>
      </c>
      <c r="G354" s="125"/>
      <c r="H354" s="122" t="s">
        <v>3174</v>
      </c>
      <c r="I354" s="122" t="s">
        <v>3174</v>
      </c>
      <c r="J354" s="122" t="s">
        <v>769</v>
      </c>
      <c r="K354" s="127">
        <v>43088</v>
      </c>
      <c r="L354" s="122" t="s">
        <v>3175</v>
      </c>
      <c r="M354" s="170"/>
    </row>
    <row r="355" spans="1:13" x14ac:dyDescent="0.2">
      <c r="A355" s="53" t="s">
        <v>3241</v>
      </c>
      <c r="B355" s="118" t="s">
        <v>3176</v>
      </c>
      <c r="C355" s="117" t="s">
        <v>3177</v>
      </c>
      <c r="D355" s="119" t="s">
        <v>3166</v>
      </c>
      <c r="E355" s="117"/>
      <c r="F355" s="120">
        <v>13692</v>
      </c>
      <c r="G355" s="117"/>
      <c r="H355" s="117" t="s">
        <v>3177</v>
      </c>
      <c r="I355" s="117" t="s">
        <v>3177</v>
      </c>
      <c r="J355" s="117" t="s">
        <v>769</v>
      </c>
      <c r="K355" s="121">
        <v>43088</v>
      </c>
      <c r="L355" s="117" t="s">
        <v>3178</v>
      </c>
      <c r="M355" s="117"/>
    </row>
    <row r="356" spans="1:13" x14ac:dyDescent="0.2">
      <c r="A356" s="89" t="s">
        <v>3241</v>
      </c>
      <c r="B356" s="118" t="s">
        <v>3179</v>
      </c>
      <c r="C356" s="122" t="s">
        <v>3180</v>
      </c>
      <c r="D356" s="128" t="s">
        <v>3166</v>
      </c>
      <c r="E356" s="126"/>
      <c r="F356" s="126">
        <v>10111.620000000001</v>
      </c>
      <c r="G356" s="125"/>
      <c r="H356" s="122" t="s">
        <v>3180</v>
      </c>
      <c r="I356" s="122" t="s">
        <v>3180</v>
      </c>
      <c r="J356" s="122" t="s">
        <v>769</v>
      </c>
      <c r="K356" s="127">
        <v>43088</v>
      </c>
      <c r="L356" s="122" t="s">
        <v>3181</v>
      </c>
      <c r="M356" s="125"/>
    </row>
    <row r="357" spans="1:13" x14ac:dyDescent="0.2">
      <c r="A357" s="53" t="s">
        <v>3241</v>
      </c>
      <c r="B357" s="118" t="s">
        <v>3182</v>
      </c>
      <c r="C357" s="117" t="s">
        <v>3183</v>
      </c>
      <c r="D357" s="119" t="s">
        <v>3166</v>
      </c>
      <c r="E357" s="120"/>
      <c r="F357" s="120">
        <v>4580.68</v>
      </c>
      <c r="G357" s="117"/>
      <c r="H357" s="117" t="s">
        <v>3183</v>
      </c>
      <c r="I357" s="117" t="s">
        <v>3183</v>
      </c>
      <c r="J357" s="117" t="s">
        <v>769</v>
      </c>
      <c r="K357" s="121">
        <v>43088</v>
      </c>
      <c r="L357" s="117" t="s">
        <v>3184</v>
      </c>
      <c r="M357" s="117"/>
    </row>
    <row r="358" spans="1:13" x14ac:dyDescent="0.2">
      <c r="A358" s="89" t="s">
        <v>3241</v>
      </c>
      <c r="B358" s="118" t="s">
        <v>3185</v>
      </c>
      <c r="C358" s="122" t="s">
        <v>3183</v>
      </c>
      <c r="D358" s="128" t="s">
        <v>3166</v>
      </c>
      <c r="E358" s="125"/>
      <c r="F358" s="126">
        <v>1718.98</v>
      </c>
      <c r="G358" s="125"/>
      <c r="H358" s="122" t="s">
        <v>3183</v>
      </c>
      <c r="I358" s="122" t="s">
        <v>3183</v>
      </c>
      <c r="J358" s="122" t="s">
        <v>769</v>
      </c>
      <c r="K358" s="127">
        <v>43088</v>
      </c>
      <c r="L358" s="122" t="s">
        <v>3186</v>
      </c>
      <c r="M358" s="125"/>
    </row>
    <row r="359" spans="1:13" x14ac:dyDescent="0.2">
      <c r="A359" s="117" t="s">
        <v>3241</v>
      </c>
      <c r="B359" s="118" t="s">
        <v>3242</v>
      </c>
      <c r="C359" s="117" t="s">
        <v>3243</v>
      </c>
      <c r="D359" s="119">
        <v>11274970158</v>
      </c>
      <c r="E359" s="120"/>
      <c r="F359" s="120">
        <v>2703.8</v>
      </c>
      <c r="G359" s="117"/>
      <c r="H359" s="117" t="s">
        <v>3243</v>
      </c>
      <c r="I359" s="117" t="s">
        <v>3243</v>
      </c>
      <c r="J359" s="117" t="s">
        <v>3244</v>
      </c>
      <c r="K359" s="121" t="s">
        <v>3245</v>
      </c>
      <c r="L359" s="117" t="s">
        <v>3246</v>
      </c>
      <c r="M359" s="117"/>
    </row>
    <row r="360" spans="1:13" x14ac:dyDescent="0.2">
      <c r="A360" s="122" t="s">
        <v>3187</v>
      </c>
      <c r="B360" s="118" t="s">
        <v>3188</v>
      </c>
      <c r="C360" s="122" t="s">
        <v>2153</v>
      </c>
      <c r="D360" s="128" t="s">
        <v>2420</v>
      </c>
      <c r="E360" s="125"/>
      <c r="F360" s="126">
        <v>98.5</v>
      </c>
      <c r="G360" s="125"/>
      <c r="H360" s="122" t="s">
        <v>2153</v>
      </c>
      <c r="I360" s="122" t="s">
        <v>2153</v>
      </c>
      <c r="J360" s="89" t="s">
        <v>769</v>
      </c>
      <c r="K360" s="127">
        <v>43089</v>
      </c>
      <c r="L360" s="122" t="s">
        <v>2217</v>
      </c>
      <c r="M360" s="170"/>
    </row>
    <row r="361" spans="1:13" x14ac:dyDescent="0.2">
      <c r="A361" s="117" t="s">
        <v>3189</v>
      </c>
      <c r="B361" s="118" t="s">
        <v>3190</v>
      </c>
      <c r="C361" s="117" t="s">
        <v>3191</v>
      </c>
      <c r="D361" s="119" t="s">
        <v>3192</v>
      </c>
      <c r="E361" s="117"/>
      <c r="F361" s="120">
        <v>3600</v>
      </c>
      <c r="G361" s="117"/>
      <c r="H361" s="117" t="s">
        <v>3191</v>
      </c>
      <c r="I361" s="117" t="s">
        <v>3191</v>
      </c>
      <c r="J361" s="53" t="s">
        <v>769</v>
      </c>
      <c r="K361" s="121">
        <v>43089</v>
      </c>
      <c r="L361" s="117" t="s">
        <v>3193</v>
      </c>
      <c r="M361" s="53"/>
    </row>
    <row r="362" spans="1:13" x14ac:dyDescent="0.2">
      <c r="A362" s="122" t="s">
        <v>3194</v>
      </c>
      <c r="B362" s="118" t="s">
        <v>3195</v>
      </c>
      <c r="C362" s="122" t="s">
        <v>3389</v>
      </c>
      <c r="D362" s="174" t="s">
        <v>3390</v>
      </c>
      <c r="E362" s="126"/>
      <c r="F362" s="126">
        <v>280</v>
      </c>
      <c r="G362" s="126"/>
      <c r="H362" s="122" t="s">
        <v>3389</v>
      </c>
      <c r="I362" s="122" t="s">
        <v>3389</v>
      </c>
      <c r="J362" s="122" t="s">
        <v>769</v>
      </c>
      <c r="K362" s="127">
        <v>43090</v>
      </c>
      <c r="L362" s="122" t="s">
        <v>3196</v>
      </c>
      <c r="M362" s="170"/>
    </row>
    <row r="363" spans="1:13" x14ac:dyDescent="0.2">
      <c r="A363" s="117" t="s">
        <v>3197</v>
      </c>
      <c r="B363" s="118" t="s">
        <v>3198</v>
      </c>
      <c r="C363" s="117" t="s">
        <v>3199</v>
      </c>
      <c r="D363" s="119" t="s">
        <v>3200</v>
      </c>
      <c r="E363" s="117"/>
      <c r="F363" s="120">
        <v>5000</v>
      </c>
      <c r="G363" s="117"/>
      <c r="H363" s="117" t="s">
        <v>3199</v>
      </c>
      <c r="I363" s="117" t="s">
        <v>3199</v>
      </c>
      <c r="J363" s="53" t="s">
        <v>769</v>
      </c>
      <c r="K363" s="121">
        <v>43090</v>
      </c>
      <c r="L363" s="117" t="s">
        <v>3201</v>
      </c>
      <c r="M363" s="53"/>
    </row>
    <row r="364" spans="1:13" x14ac:dyDescent="0.2">
      <c r="A364" s="122" t="s">
        <v>3202</v>
      </c>
      <c r="B364" s="118" t="s">
        <v>3203</v>
      </c>
      <c r="C364" s="122" t="s">
        <v>1249</v>
      </c>
      <c r="D364" s="128" t="s">
        <v>3057</v>
      </c>
      <c r="E364" s="126"/>
      <c r="F364" s="126">
        <v>500</v>
      </c>
      <c r="G364" s="126"/>
      <c r="H364" s="122" t="s">
        <v>1249</v>
      </c>
      <c r="I364" s="122" t="s">
        <v>1249</v>
      </c>
      <c r="J364" s="122" t="s">
        <v>769</v>
      </c>
      <c r="K364" s="127">
        <v>43090</v>
      </c>
      <c r="L364" s="122" t="s">
        <v>3204</v>
      </c>
      <c r="M364" s="170"/>
    </row>
    <row r="365" spans="1:13" x14ac:dyDescent="0.2">
      <c r="A365" s="117" t="s">
        <v>3205</v>
      </c>
      <c r="B365" s="118" t="s">
        <v>3206</v>
      </c>
      <c r="C365" s="117" t="s">
        <v>2083</v>
      </c>
      <c r="D365" s="173" t="s">
        <v>2104</v>
      </c>
      <c r="E365" s="117"/>
      <c r="F365" s="120">
        <v>1042.5</v>
      </c>
      <c r="G365" s="117"/>
      <c r="H365" s="117" t="s">
        <v>2083</v>
      </c>
      <c r="I365" s="117" t="s">
        <v>2083</v>
      </c>
      <c r="J365" s="117" t="s">
        <v>769</v>
      </c>
      <c r="K365" s="121">
        <v>43091</v>
      </c>
      <c r="L365" s="117" t="s">
        <v>3207</v>
      </c>
      <c r="M365" s="117"/>
    </row>
    <row r="366" spans="1:13" x14ac:dyDescent="0.2">
      <c r="A366" s="122" t="s">
        <v>3215</v>
      </c>
      <c r="B366" s="118" t="s">
        <v>3216</v>
      </c>
      <c r="C366" s="122" t="s">
        <v>1654</v>
      </c>
      <c r="D366" s="128" t="s">
        <v>1817</v>
      </c>
      <c r="E366" s="125"/>
      <c r="F366" s="126">
        <v>12000</v>
      </c>
      <c r="G366" s="125"/>
      <c r="H366" s="122" t="s">
        <v>1654</v>
      </c>
      <c r="I366" s="122" t="s">
        <v>1654</v>
      </c>
      <c r="J366" s="122" t="s">
        <v>769</v>
      </c>
      <c r="K366" s="127">
        <v>43097</v>
      </c>
      <c r="L366" s="122" t="s">
        <v>3217</v>
      </c>
      <c r="M366" s="170" t="s">
        <v>3218</v>
      </c>
    </row>
    <row r="367" spans="1:13" x14ac:dyDescent="0.2">
      <c r="A367" s="117" t="s">
        <v>3219</v>
      </c>
      <c r="B367" s="118" t="s">
        <v>3220</v>
      </c>
      <c r="C367" s="117" t="s">
        <v>1637</v>
      </c>
      <c r="D367" s="173" t="s">
        <v>1709</v>
      </c>
      <c r="E367" s="117"/>
      <c r="F367" s="120">
        <v>20000</v>
      </c>
      <c r="G367" s="117"/>
      <c r="H367" s="117" t="s">
        <v>1637</v>
      </c>
      <c r="I367" s="117" t="s">
        <v>1637</v>
      </c>
      <c r="J367" s="117" t="s">
        <v>769</v>
      </c>
      <c r="K367" s="121">
        <v>43097</v>
      </c>
      <c r="L367" s="117" t="s">
        <v>3221</v>
      </c>
      <c r="M367" s="53" t="s">
        <v>3218</v>
      </c>
    </row>
    <row r="368" spans="1:13" x14ac:dyDescent="0.2">
      <c r="A368" s="122" t="s">
        <v>3222</v>
      </c>
      <c r="B368" s="118" t="s">
        <v>3223</v>
      </c>
      <c r="C368" s="122" t="s">
        <v>749</v>
      </c>
      <c r="D368" s="174" t="s">
        <v>1822</v>
      </c>
      <c r="E368" s="126"/>
      <c r="F368" s="126">
        <v>4000</v>
      </c>
      <c r="G368" s="126"/>
      <c r="H368" s="122" t="s">
        <v>749</v>
      </c>
      <c r="I368" s="122" t="s">
        <v>749</v>
      </c>
      <c r="J368" s="122" t="s">
        <v>769</v>
      </c>
      <c r="K368" s="127">
        <v>43097</v>
      </c>
      <c r="L368" s="122" t="s">
        <v>3224</v>
      </c>
      <c r="M368" s="170"/>
    </row>
    <row r="369" spans="1:13" x14ac:dyDescent="0.2">
      <c r="A369" s="117" t="s">
        <v>3225</v>
      </c>
      <c r="B369" s="118" t="s">
        <v>3226</v>
      </c>
      <c r="C369" s="117" t="s">
        <v>1653</v>
      </c>
      <c r="D369" s="173" t="s">
        <v>1821</v>
      </c>
      <c r="E369" s="117"/>
      <c r="F369" s="120">
        <v>2000</v>
      </c>
      <c r="G369" s="117"/>
      <c r="H369" s="117" t="s">
        <v>1653</v>
      </c>
      <c r="I369" s="117" t="s">
        <v>1653</v>
      </c>
      <c r="J369" s="117" t="s">
        <v>769</v>
      </c>
      <c r="K369" s="121">
        <v>43097</v>
      </c>
      <c r="L369" s="117" t="s">
        <v>3227</v>
      </c>
      <c r="M369" s="53" t="s">
        <v>3218</v>
      </c>
    </row>
    <row r="370" spans="1:13" x14ac:dyDescent="0.2">
      <c r="A370" s="122" t="s">
        <v>3228</v>
      </c>
      <c r="B370" s="118" t="s">
        <v>3229</v>
      </c>
      <c r="C370" s="122" t="s">
        <v>177</v>
      </c>
      <c r="D370" s="174" t="s">
        <v>1836</v>
      </c>
      <c r="E370" s="126"/>
      <c r="F370" s="126">
        <v>2500</v>
      </c>
      <c r="G370" s="126"/>
      <c r="H370" s="122" t="s">
        <v>177</v>
      </c>
      <c r="I370" s="122" t="s">
        <v>177</v>
      </c>
      <c r="J370" s="122" t="s">
        <v>769</v>
      </c>
      <c r="K370" s="127">
        <v>43097</v>
      </c>
      <c r="L370" s="89" t="s">
        <v>3378</v>
      </c>
      <c r="M370" s="170" t="s">
        <v>3218</v>
      </c>
    </row>
    <row r="371" spans="1:13" x14ac:dyDescent="0.2">
      <c r="A371" s="117" t="s">
        <v>3230</v>
      </c>
      <c r="B371" s="118" t="s">
        <v>3231</v>
      </c>
      <c r="C371" s="117" t="s">
        <v>767</v>
      </c>
      <c r="D371" s="173" t="s">
        <v>3239</v>
      </c>
      <c r="E371" s="117"/>
      <c r="F371" s="120">
        <v>10000</v>
      </c>
      <c r="G371" s="117"/>
      <c r="H371" s="117" t="s">
        <v>767</v>
      </c>
      <c r="I371" s="117" t="s">
        <v>767</v>
      </c>
      <c r="J371" s="117" t="s">
        <v>769</v>
      </c>
      <c r="K371" s="121">
        <v>43097</v>
      </c>
      <c r="L371" s="117" t="s">
        <v>3217</v>
      </c>
      <c r="M371" s="117" t="s">
        <v>3218</v>
      </c>
    </row>
    <row r="372" spans="1:13" x14ac:dyDescent="0.2">
      <c r="A372" s="122" t="s">
        <v>3232</v>
      </c>
      <c r="B372" s="118" t="s">
        <v>3233</v>
      </c>
      <c r="C372" s="122" t="s">
        <v>1866</v>
      </c>
      <c r="D372" s="174" t="s">
        <v>3240</v>
      </c>
      <c r="E372" s="125"/>
      <c r="F372" s="126">
        <v>210</v>
      </c>
      <c r="G372" s="125"/>
      <c r="H372" s="122" t="s">
        <v>1866</v>
      </c>
      <c r="I372" s="122" t="s">
        <v>1866</v>
      </c>
      <c r="J372" s="122" t="s">
        <v>769</v>
      </c>
      <c r="K372" s="127">
        <v>43097</v>
      </c>
      <c r="L372" s="122" t="s">
        <v>3234</v>
      </c>
      <c r="M372" s="170"/>
    </row>
    <row r="373" spans="1:13" x14ac:dyDescent="0.2">
      <c r="A373" s="117" t="s">
        <v>3235</v>
      </c>
      <c r="B373" s="118" t="s">
        <v>3236</v>
      </c>
      <c r="C373" s="117" t="s">
        <v>3237</v>
      </c>
      <c r="D373" s="119" t="s">
        <v>2809</v>
      </c>
      <c r="E373" s="117"/>
      <c r="F373" s="120">
        <v>1323</v>
      </c>
      <c r="G373" s="117"/>
      <c r="H373" s="117" t="s">
        <v>3237</v>
      </c>
      <c r="I373" s="117" t="s">
        <v>3237</v>
      </c>
      <c r="J373" s="53" t="s">
        <v>769</v>
      </c>
      <c r="K373" s="121">
        <v>43097</v>
      </c>
      <c r="L373" s="117" t="s">
        <v>3238</v>
      </c>
      <c r="M373" s="53"/>
    </row>
    <row r="374" spans="1:13" x14ac:dyDescent="0.2">
      <c r="A374" s="122"/>
      <c r="B374" s="118"/>
      <c r="C374" s="122"/>
      <c r="D374" s="128"/>
      <c r="E374" s="126"/>
      <c r="F374" s="126"/>
      <c r="G374" s="126"/>
      <c r="H374" s="122"/>
      <c r="I374" s="122"/>
      <c r="J374" s="122"/>
      <c r="K374" s="127"/>
      <c r="L374" s="122"/>
      <c r="M374" s="170"/>
    </row>
    <row r="375" spans="1:13" x14ac:dyDescent="0.2">
      <c r="A375" s="117"/>
      <c r="B375" s="118"/>
      <c r="C375" s="117"/>
      <c r="D375" s="119"/>
      <c r="E375" s="117"/>
      <c r="F375" s="120"/>
      <c r="G375" s="117"/>
      <c r="H375" s="117"/>
      <c r="I375" s="117"/>
      <c r="J375" s="53"/>
      <c r="K375" s="121"/>
      <c r="L375" s="117"/>
      <c r="M375" s="53"/>
    </row>
    <row r="376" spans="1:13" x14ac:dyDescent="0.2">
      <c r="A376" s="122"/>
      <c r="B376" s="118"/>
      <c r="C376" s="122"/>
      <c r="D376" s="128"/>
      <c r="E376" s="126"/>
      <c r="F376" s="126"/>
      <c r="G376" s="126"/>
      <c r="H376" s="122"/>
      <c r="I376" s="122"/>
      <c r="J376" s="122"/>
      <c r="K376" s="127"/>
      <c r="L376" s="122"/>
      <c r="M376" s="170"/>
    </row>
    <row r="377" spans="1:13" ht="13.5" thickBot="1" x14ac:dyDescent="0.25">
      <c r="A377" s="117"/>
      <c r="B377" s="118"/>
      <c r="C377" s="117"/>
      <c r="D377" s="119"/>
      <c r="E377" s="117"/>
      <c r="F377" s="120"/>
      <c r="G377" s="117"/>
      <c r="H377" s="117"/>
      <c r="I377" s="117"/>
      <c r="J377" s="53"/>
      <c r="K377" s="121"/>
      <c r="L377" s="117"/>
      <c r="M377" s="53"/>
    </row>
    <row r="378" spans="1:13" ht="16.5" thickBot="1" x14ac:dyDescent="0.3">
      <c r="E378" s="171">
        <f>SUM(E2:E377)</f>
        <v>684194</v>
      </c>
      <c r="F378" s="172">
        <f>SUM(F2:F377)</f>
        <v>3073309.37</v>
      </c>
      <c r="G378" s="172">
        <f>SUM(G2:G377)</f>
        <v>3684</v>
      </c>
    </row>
  </sheetData>
  <autoFilter ref="A1:M373" xr:uid="{00000000-0009-0000-0000-000004000000}"/>
  <pageMargins left="0.25" right="0.25" top="0.75" bottom="0.75" header="0.3" footer="0.3"/>
  <pageSetup paperSize="8"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61"/>
  <sheetViews>
    <sheetView topLeftCell="A250" workbookViewId="0">
      <selection activeCell="A262" sqref="A262"/>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33.5703125" customWidth="1"/>
    <col min="9" max="9" width="36.140625" customWidth="1"/>
    <col min="10" max="10" width="21.85546875" customWidth="1"/>
    <col min="11" max="11" width="10.5703125" bestFit="1" customWidth="1"/>
    <col min="12" max="12" width="74.140625" bestFit="1"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3247</v>
      </c>
      <c r="B2" s="180" t="s">
        <v>3248</v>
      </c>
      <c r="C2" s="191" t="s">
        <v>3249</v>
      </c>
      <c r="D2" s="181" t="s">
        <v>3250</v>
      </c>
      <c r="E2" s="194"/>
      <c r="F2" s="194">
        <v>3000</v>
      </c>
      <c r="G2" s="195"/>
      <c r="H2" s="191" t="s">
        <v>3249</v>
      </c>
      <c r="I2" s="191" t="s">
        <v>3249</v>
      </c>
      <c r="J2" s="89" t="s">
        <v>769</v>
      </c>
      <c r="K2" s="56" t="s">
        <v>3251</v>
      </c>
      <c r="L2" s="89" t="s">
        <v>3252</v>
      </c>
      <c r="M2" s="182"/>
    </row>
    <row r="3" spans="1:13" s="178" customFormat="1" x14ac:dyDescent="0.25">
      <c r="A3" s="183" t="s">
        <v>3253</v>
      </c>
      <c r="B3" s="184" t="s">
        <v>3254</v>
      </c>
      <c r="C3" s="185" t="s">
        <v>3021</v>
      </c>
      <c r="D3" s="186" t="s">
        <v>3022</v>
      </c>
      <c r="E3" s="198"/>
      <c r="F3" s="196">
        <v>3100</v>
      </c>
      <c r="G3" s="197"/>
      <c r="H3" s="185" t="s">
        <v>3021</v>
      </c>
      <c r="I3" s="185" t="s">
        <v>3021</v>
      </c>
      <c r="J3" s="186" t="s">
        <v>769</v>
      </c>
      <c r="K3" s="187" t="s">
        <v>3255</v>
      </c>
      <c r="L3" s="186" t="s">
        <v>3256</v>
      </c>
      <c r="M3" s="188"/>
    </row>
    <row r="4" spans="1:13" s="177" customFormat="1" x14ac:dyDescent="0.25">
      <c r="A4" s="179" t="s">
        <v>3257</v>
      </c>
      <c r="B4" s="180" t="s">
        <v>3258</v>
      </c>
      <c r="C4" s="191" t="s">
        <v>3259</v>
      </c>
      <c r="D4" s="181" t="s">
        <v>2155</v>
      </c>
      <c r="E4" s="194"/>
      <c r="F4" s="194">
        <v>1500</v>
      </c>
      <c r="G4" s="195"/>
      <c r="H4" s="191" t="s">
        <v>3259</v>
      </c>
      <c r="I4" s="191" t="s">
        <v>3259</v>
      </c>
      <c r="J4" s="89" t="s">
        <v>769</v>
      </c>
      <c r="K4" s="56" t="s">
        <v>3255</v>
      </c>
      <c r="L4" s="89" t="s">
        <v>3260</v>
      </c>
      <c r="M4" s="182"/>
    </row>
    <row r="5" spans="1:13" s="178" customFormat="1" x14ac:dyDescent="0.25">
      <c r="A5" s="183" t="s">
        <v>3261</v>
      </c>
      <c r="B5" s="184" t="s">
        <v>3262</v>
      </c>
      <c r="C5" s="185" t="s">
        <v>3030</v>
      </c>
      <c r="D5" s="186" t="s">
        <v>3031</v>
      </c>
      <c r="E5" s="198"/>
      <c r="F5" s="196">
        <v>7000</v>
      </c>
      <c r="G5" s="197"/>
      <c r="H5" s="185" t="s">
        <v>3030</v>
      </c>
      <c r="I5" s="185" t="s">
        <v>3030</v>
      </c>
      <c r="J5" s="186" t="s">
        <v>769</v>
      </c>
      <c r="K5" s="187" t="s">
        <v>3255</v>
      </c>
      <c r="L5" s="186" t="s">
        <v>3263</v>
      </c>
      <c r="M5" s="189"/>
    </row>
    <row r="6" spans="1:13" s="177" customFormat="1" x14ac:dyDescent="0.25">
      <c r="A6" s="179" t="s">
        <v>3264</v>
      </c>
      <c r="B6" s="180" t="s">
        <v>3265</v>
      </c>
      <c r="C6" s="191" t="s">
        <v>2452</v>
      </c>
      <c r="D6" s="181" t="s">
        <v>2453</v>
      </c>
      <c r="E6" s="194"/>
      <c r="F6" s="194">
        <v>17633</v>
      </c>
      <c r="G6" s="195"/>
      <c r="H6" s="191" t="s">
        <v>2452</v>
      </c>
      <c r="I6" s="191" t="s">
        <v>2452</v>
      </c>
      <c r="J6" s="89" t="s">
        <v>769</v>
      </c>
      <c r="K6" s="56" t="s">
        <v>3266</v>
      </c>
      <c r="L6" s="89" t="s">
        <v>3267</v>
      </c>
      <c r="M6" s="182"/>
    </row>
    <row r="7" spans="1:13" s="178" customFormat="1" x14ac:dyDescent="0.25">
      <c r="A7" s="183" t="s">
        <v>3268</v>
      </c>
      <c r="B7" s="184" t="s">
        <v>3269</v>
      </c>
      <c r="C7" s="185" t="s">
        <v>3270</v>
      </c>
      <c r="D7" s="186" t="s">
        <v>3271</v>
      </c>
      <c r="E7" s="198"/>
      <c r="F7" s="196">
        <v>8855.2000000000007</v>
      </c>
      <c r="G7" s="197"/>
      <c r="H7" s="185" t="s">
        <v>3271</v>
      </c>
      <c r="I7" s="185" t="s">
        <v>3271</v>
      </c>
      <c r="J7" s="186" t="s">
        <v>769</v>
      </c>
      <c r="K7" s="187" t="s">
        <v>3272</v>
      </c>
      <c r="L7" s="186" t="s">
        <v>3273</v>
      </c>
      <c r="M7" s="188"/>
    </row>
    <row r="8" spans="1:13" s="177" customFormat="1" x14ac:dyDescent="0.25">
      <c r="A8" s="179" t="s">
        <v>3274</v>
      </c>
      <c r="B8" s="180" t="s">
        <v>3275</v>
      </c>
      <c r="C8" s="191" t="s">
        <v>209</v>
      </c>
      <c r="D8" s="181" t="s">
        <v>3276</v>
      </c>
      <c r="E8" s="194"/>
      <c r="F8" s="194">
        <v>7284.7</v>
      </c>
      <c r="G8" s="195"/>
      <c r="H8" s="191" t="s">
        <v>209</v>
      </c>
      <c r="I8" s="191" t="s">
        <v>209</v>
      </c>
      <c r="J8" s="89" t="s">
        <v>769</v>
      </c>
      <c r="K8" s="56" t="s">
        <v>3277</v>
      </c>
      <c r="L8" s="89" t="s">
        <v>3278</v>
      </c>
      <c r="M8" s="182"/>
    </row>
    <row r="9" spans="1:13" s="178" customFormat="1" x14ac:dyDescent="0.25">
      <c r="A9" s="183" t="s">
        <v>3279</v>
      </c>
      <c r="B9" s="184" t="s">
        <v>3280</v>
      </c>
      <c r="C9" s="185" t="s">
        <v>1639</v>
      </c>
      <c r="D9" s="186" t="s">
        <v>1848</v>
      </c>
      <c r="E9" s="198"/>
      <c r="F9" s="196">
        <v>15000</v>
      </c>
      <c r="G9" s="197"/>
      <c r="H9" s="185" t="s">
        <v>1639</v>
      </c>
      <c r="I9" s="185" t="s">
        <v>1639</v>
      </c>
      <c r="J9" s="186" t="s">
        <v>769</v>
      </c>
      <c r="K9" s="187" t="s">
        <v>3281</v>
      </c>
      <c r="L9" s="186" t="s">
        <v>3282</v>
      </c>
      <c r="M9" s="188"/>
    </row>
    <row r="10" spans="1:13" s="177" customFormat="1" x14ac:dyDescent="0.25">
      <c r="A10" s="179" t="s">
        <v>3283</v>
      </c>
      <c r="B10" s="180" t="s">
        <v>3284</v>
      </c>
      <c r="C10" s="191" t="s">
        <v>505</v>
      </c>
      <c r="D10" s="181" t="s">
        <v>1846</v>
      </c>
      <c r="E10" s="194"/>
      <c r="F10" s="194">
        <v>30000</v>
      </c>
      <c r="G10" s="195"/>
      <c r="H10" s="191" t="s">
        <v>505</v>
      </c>
      <c r="I10" s="191" t="s">
        <v>505</v>
      </c>
      <c r="J10" s="89" t="s">
        <v>769</v>
      </c>
      <c r="K10" s="56" t="s">
        <v>3281</v>
      </c>
      <c r="L10" s="89" t="s">
        <v>3285</v>
      </c>
      <c r="M10" s="182"/>
    </row>
    <row r="11" spans="1:13" s="178" customFormat="1" x14ac:dyDescent="0.25">
      <c r="A11" s="183" t="s">
        <v>3286</v>
      </c>
      <c r="B11" s="184" t="s">
        <v>3287</v>
      </c>
      <c r="C11" s="185" t="s">
        <v>590</v>
      </c>
      <c r="D11" s="186" t="s">
        <v>1835</v>
      </c>
      <c r="E11" s="198"/>
      <c r="F11" s="196">
        <v>35000</v>
      </c>
      <c r="G11" s="197"/>
      <c r="H11" s="185" t="s">
        <v>590</v>
      </c>
      <c r="I11" s="185" t="s">
        <v>590</v>
      </c>
      <c r="J11" s="186" t="s">
        <v>769</v>
      </c>
      <c r="K11" s="187" t="s">
        <v>3281</v>
      </c>
      <c r="L11" s="186" t="s">
        <v>3288</v>
      </c>
      <c r="M11" s="188"/>
    </row>
    <row r="12" spans="1:13" s="177" customFormat="1" x14ac:dyDescent="0.25">
      <c r="A12" s="179" t="s">
        <v>3289</v>
      </c>
      <c r="B12" s="184" t="s">
        <v>3290</v>
      </c>
      <c r="C12" s="191" t="s">
        <v>217</v>
      </c>
      <c r="D12" s="181" t="s">
        <v>1844</v>
      </c>
      <c r="E12" s="194"/>
      <c r="F12" s="194">
        <v>25000</v>
      </c>
      <c r="G12" s="195"/>
      <c r="H12" s="191" t="s">
        <v>217</v>
      </c>
      <c r="I12" s="191" t="s">
        <v>217</v>
      </c>
      <c r="J12" s="89" t="s">
        <v>769</v>
      </c>
      <c r="K12" s="56" t="s">
        <v>3281</v>
      </c>
      <c r="L12" s="89" t="s">
        <v>1664</v>
      </c>
      <c r="M12" s="182"/>
    </row>
    <row r="13" spans="1:13" s="178" customFormat="1" x14ac:dyDescent="0.25">
      <c r="A13" s="183" t="s">
        <v>3291</v>
      </c>
      <c r="B13" s="184" t="s">
        <v>3292</v>
      </c>
      <c r="C13" s="185" t="s">
        <v>169</v>
      </c>
      <c r="D13" s="186" t="s">
        <v>1842</v>
      </c>
      <c r="E13" s="198"/>
      <c r="F13" s="196">
        <v>9000</v>
      </c>
      <c r="G13" s="197"/>
      <c r="H13" s="185" t="s">
        <v>169</v>
      </c>
      <c r="I13" s="185" t="s">
        <v>169</v>
      </c>
      <c r="J13" s="186" t="s">
        <v>769</v>
      </c>
      <c r="K13" s="187" t="s">
        <v>3281</v>
      </c>
      <c r="L13" s="186" t="s">
        <v>3371</v>
      </c>
      <c r="M13" s="188"/>
    </row>
    <row r="14" spans="1:13" s="177" customFormat="1" x14ac:dyDescent="0.25">
      <c r="A14" s="179" t="s">
        <v>3293</v>
      </c>
      <c r="B14" s="180" t="s">
        <v>3294</v>
      </c>
      <c r="C14" s="191" t="s">
        <v>1646</v>
      </c>
      <c r="D14" s="181" t="s">
        <v>1834</v>
      </c>
      <c r="E14" s="194"/>
      <c r="F14" s="194">
        <v>30000</v>
      </c>
      <c r="G14" s="195"/>
      <c r="H14" s="191" t="s">
        <v>1646</v>
      </c>
      <c r="I14" s="191" t="s">
        <v>1646</v>
      </c>
      <c r="J14" s="89" t="s">
        <v>769</v>
      </c>
      <c r="K14" s="56" t="s">
        <v>3281</v>
      </c>
      <c r="L14" s="89" t="s">
        <v>3295</v>
      </c>
      <c r="M14" s="182"/>
    </row>
    <row r="15" spans="1:13" s="178" customFormat="1" x14ac:dyDescent="0.25">
      <c r="A15" s="183" t="s">
        <v>3296</v>
      </c>
      <c r="B15" s="184" t="s">
        <v>3297</v>
      </c>
      <c r="C15" s="185" t="s">
        <v>3298</v>
      </c>
      <c r="D15" s="186" t="s">
        <v>1831</v>
      </c>
      <c r="E15" s="198"/>
      <c r="F15" s="196">
        <v>30000</v>
      </c>
      <c r="G15" s="197"/>
      <c r="H15" s="185" t="s">
        <v>3298</v>
      </c>
      <c r="I15" s="185" t="s">
        <v>3298</v>
      </c>
      <c r="J15" s="186" t="s">
        <v>769</v>
      </c>
      <c r="K15" s="187" t="s">
        <v>3281</v>
      </c>
      <c r="L15" s="186" t="s">
        <v>3299</v>
      </c>
      <c r="M15" s="188"/>
    </row>
    <row r="16" spans="1:13" s="177" customFormat="1" x14ac:dyDescent="0.25">
      <c r="A16" s="179" t="s">
        <v>3300</v>
      </c>
      <c r="B16" s="180" t="s">
        <v>3301</v>
      </c>
      <c r="C16" s="191" t="s">
        <v>3302</v>
      </c>
      <c r="D16" s="181" t="s">
        <v>1824</v>
      </c>
      <c r="E16" s="194"/>
      <c r="F16" s="194">
        <v>15000</v>
      </c>
      <c r="G16" s="195"/>
      <c r="H16" s="191" t="s">
        <v>3302</v>
      </c>
      <c r="I16" s="191" t="s">
        <v>3302</v>
      </c>
      <c r="J16" s="89" t="s">
        <v>769</v>
      </c>
      <c r="K16" s="56" t="s">
        <v>3281</v>
      </c>
      <c r="L16" s="89" t="s">
        <v>3303</v>
      </c>
      <c r="M16" s="182"/>
    </row>
    <row r="17" spans="1:13" s="178" customFormat="1" x14ac:dyDescent="0.25">
      <c r="A17" s="183" t="s">
        <v>3304</v>
      </c>
      <c r="B17" s="184" t="s">
        <v>3305</v>
      </c>
      <c r="C17" s="185" t="s">
        <v>1755</v>
      </c>
      <c r="D17" s="186" t="s">
        <v>1813</v>
      </c>
      <c r="E17" s="198"/>
      <c r="F17" s="196">
        <v>15000</v>
      </c>
      <c r="G17" s="197"/>
      <c r="H17" s="185" t="s">
        <v>1755</v>
      </c>
      <c r="I17" s="185" t="s">
        <v>1755</v>
      </c>
      <c r="J17" s="186" t="s">
        <v>769</v>
      </c>
      <c r="K17" s="187" t="s">
        <v>3281</v>
      </c>
      <c r="L17" s="186" t="s">
        <v>3306</v>
      </c>
      <c r="M17" s="188"/>
    </row>
    <row r="18" spans="1:13" s="177" customFormat="1" x14ac:dyDescent="0.25">
      <c r="A18" s="179" t="s">
        <v>3307</v>
      </c>
      <c r="B18" s="180" t="s">
        <v>3308</v>
      </c>
      <c r="C18" s="191" t="s">
        <v>1763</v>
      </c>
      <c r="D18" s="181" t="s">
        <v>3309</v>
      </c>
      <c r="E18" s="194"/>
      <c r="F18" s="194">
        <v>5000</v>
      </c>
      <c r="G18" s="195"/>
      <c r="H18" s="191" t="s">
        <v>1763</v>
      </c>
      <c r="I18" s="191" t="s">
        <v>1763</v>
      </c>
      <c r="J18" s="89" t="s">
        <v>769</v>
      </c>
      <c r="K18" s="56" t="s">
        <v>3281</v>
      </c>
      <c r="L18" s="89" t="s">
        <v>1796</v>
      </c>
      <c r="M18" s="182"/>
    </row>
    <row r="19" spans="1:13" s="178" customFormat="1" x14ac:dyDescent="0.25">
      <c r="A19" s="183" t="s">
        <v>3310</v>
      </c>
      <c r="B19" s="184" t="s">
        <v>3311</v>
      </c>
      <c r="C19" s="185" t="s">
        <v>2342</v>
      </c>
      <c r="D19" s="186" t="s">
        <v>2343</v>
      </c>
      <c r="E19" s="198"/>
      <c r="F19" s="196">
        <v>30000</v>
      </c>
      <c r="G19" s="197"/>
      <c r="H19" s="185" t="s">
        <v>2342</v>
      </c>
      <c r="I19" s="185" t="s">
        <v>2342</v>
      </c>
      <c r="J19" s="186" t="s">
        <v>769</v>
      </c>
      <c r="K19" s="187" t="s">
        <v>3281</v>
      </c>
      <c r="L19" s="186" t="s">
        <v>3312</v>
      </c>
      <c r="M19" s="189"/>
    </row>
    <row r="20" spans="1:13" s="177" customFormat="1" x14ac:dyDescent="0.25">
      <c r="A20" s="179" t="s">
        <v>3313</v>
      </c>
      <c r="B20" s="180" t="s">
        <v>3314</v>
      </c>
      <c r="C20" s="191" t="s">
        <v>3315</v>
      </c>
      <c r="D20" s="181" t="s">
        <v>1978</v>
      </c>
      <c r="E20" s="194"/>
      <c r="F20" s="194">
        <v>10000</v>
      </c>
      <c r="G20" s="195"/>
      <c r="H20" s="191" t="s">
        <v>3315</v>
      </c>
      <c r="I20" s="191" t="s">
        <v>3315</v>
      </c>
      <c r="J20" s="89" t="s">
        <v>769</v>
      </c>
      <c r="K20" s="56" t="s">
        <v>3281</v>
      </c>
      <c r="L20" s="89" t="s">
        <v>3316</v>
      </c>
      <c r="M20" s="182"/>
    </row>
    <row r="21" spans="1:13" s="178" customFormat="1" x14ac:dyDescent="0.25">
      <c r="A21" s="183" t="s">
        <v>3317</v>
      </c>
      <c r="B21" s="184" t="s">
        <v>3318</v>
      </c>
      <c r="C21" s="185" t="s">
        <v>1766</v>
      </c>
      <c r="D21" s="186" t="s">
        <v>1783</v>
      </c>
      <c r="E21" s="198"/>
      <c r="F21" s="196">
        <v>25000</v>
      </c>
      <c r="G21" s="197"/>
      <c r="H21" s="185" t="s">
        <v>1766</v>
      </c>
      <c r="I21" s="185" t="s">
        <v>1766</v>
      </c>
      <c r="J21" s="186" t="s">
        <v>769</v>
      </c>
      <c r="K21" s="187" t="s">
        <v>3281</v>
      </c>
      <c r="L21" s="186" t="s">
        <v>3319</v>
      </c>
      <c r="M21" s="188"/>
    </row>
    <row r="22" spans="1:13" s="177" customFormat="1" x14ac:dyDescent="0.25">
      <c r="A22" s="179" t="s">
        <v>3320</v>
      </c>
      <c r="B22" s="180" t="s">
        <v>3321</v>
      </c>
      <c r="C22" s="191" t="s">
        <v>3322</v>
      </c>
      <c r="D22" s="181" t="s">
        <v>3323</v>
      </c>
      <c r="E22" s="194"/>
      <c r="F22" s="194">
        <v>12000</v>
      </c>
      <c r="G22" s="195"/>
      <c r="H22" s="191" t="s">
        <v>3322</v>
      </c>
      <c r="I22" s="191" t="s">
        <v>3322</v>
      </c>
      <c r="J22" s="89" t="s">
        <v>769</v>
      </c>
      <c r="K22" s="56" t="s">
        <v>3281</v>
      </c>
      <c r="L22" s="89" t="s">
        <v>3324</v>
      </c>
      <c r="M22" s="182"/>
    </row>
    <row r="23" spans="1:13" s="178" customFormat="1" x14ac:dyDescent="0.25">
      <c r="A23" s="183" t="s">
        <v>3325</v>
      </c>
      <c r="B23" s="184" t="s">
        <v>3326</v>
      </c>
      <c r="C23" s="185" t="s">
        <v>281</v>
      </c>
      <c r="D23" s="190" t="s">
        <v>3658</v>
      </c>
      <c r="E23" s="198"/>
      <c r="F23" s="196">
        <v>16708</v>
      </c>
      <c r="G23" s="197"/>
      <c r="H23" s="185" t="s">
        <v>3376</v>
      </c>
      <c r="I23" s="185" t="s">
        <v>3377</v>
      </c>
      <c r="J23" s="186" t="s">
        <v>1254</v>
      </c>
      <c r="K23" s="187" t="s">
        <v>3327</v>
      </c>
      <c r="L23" s="186" t="s">
        <v>3328</v>
      </c>
      <c r="M23" s="188"/>
    </row>
    <row r="24" spans="1:13" s="177" customFormat="1" x14ac:dyDescent="0.25">
      <c r="A24" s="179" t="s">
        <v>3329</v>
      </c>
      <c r="B24" s="180" t="s">
        <v>3330</v>
      </c>
      <c r="C24" s="191" t="s">
        <v>510</v>
      </c>
      <c r="D24" s="181" t="s">
        <v>3331</v>
      </c>
      <c r="E24" s="194"/>
      <c r="F24" s="194">
        <v>2250</v>
      </c>
      <c r="G24" s="195"/>
      <c r="H24" s="191" t="s">
        <v>510</v>
      </c>
      <c r="I24" s="191" t="s">
        <v>510</v>
      </c>
      <c r="J24" s="89" t="s">
        <v>769</v>
      </c>
      <c r="K24" s="56" t="s">
        <v>3327</v>
      </c>
      <c r="L24" s="89" t="s">
        <v>3332</v>
      </c>
      <c r="M24" s="182"/>
    </row>
    <row r="25" spans="1:13" s="178" customFormat="1" x14ac:dyDescent="0.25">
      <c r="A25" s="183" t="s">
        <v>3333</v>
      </c>
      <c r="B25" s="184" t="s">
        <v>3334</v>
      </c>
      <c r="C25" s="185" t="s">
        <v>1768</v>
      </c>
      <c r="D25" s="190" t="s">
        <v>1786</v>
      </c>
      <c r="E25" s="198"/>
      <c r="F25" s="196">
        <v>220</v>
      </c>
      <c r="G25" s="197"/>
      <c r="H25" s="185" t="s">
        <v>1768</v>
      </c>
      <c r="I25" s="185" t="s">
        <v>1768</v>
      </c>
      <c r="J25" s="186" t="s">
        <v>769</v>
      </c>
      <c r="K25" s="187" t="s">
        <v>3335</v>
      </c>
      <c r="L25" s="186" t="s">
        <v>3336</v>
      </c>
      <c r="M25" s="188"/>
    </row>
    <row r="26" spans="1:13" s="177" customFormat="1" x14ac:dyDescent="0.25">
      <c r="A26" s="179" t="s">
        <v>3337</v>
      </c>
      <c r="B26" s="184" t="s">
        <v>3338</v>
      </c>
      <c r="C26" s="191" t="s">
        <v>3391</v>
      </c>
      <c r="D26" s="181" t="s">
        <v>1787</v>
      </c>
      <c r="E26" s="194"/>
      <c r="F26" s="194">
        <v>3450</v>
      </c>
      <c r="G26" s="195"/>
      <c r="H26" s="191" t="s">
        <v>3391</v>
      </c>
      <c r="I26" s="191" t="s">
        <v>3391</v>
      </c>
      <c r="J26" s="89" t="s">
        <v>769</v>
      </c>
      <c r="K26" s="56" t="s">
        <v>3335</v>
      </c>
      <c r="L26" s="89" t="s">
        <v>3339</v>
      </c>
      <c r="M26" s="182"/>
    </row>
    <row r="27" spans="1:13" s="178" customFormat="1" x14ac:dyDescent="0.25">
      <c r="A27" s="183" t="s">
        <v>3340</v>
      </c>
      <c r="B27" s="184" t="s">
        <v>3341</v>
      </c>
      <c r="C27" s="185" t="s">
        <v>609</v>
      </c>
      <c r="D27" s="186" t="s">
        <v>1827</v>
      </c>
      <c r="E27" s="198"/>
      <c r="F27" s="196">
        <v>100000</v>
      </c>
      <c r="G27" s="197"/>
      <c r="H27" s="185" t="s">
        <v>609</v>
      </c>
      <c r="I27" s="185" t="s">
        <v>609</v>
      </c>
      <c r="J27" s="186" t="s">
        <v>3342</v>
      </c>
      <c r="K27" s="187" t="s">
        <v>3343</v>
      </c>
      <c r="L27" s="186" t="s">
        <v>3344</v>
      </c>
      <c r="M27" s="188"/>
    </row>
    <row r="28" spans="1:13" s="177" customFormat="1" x14ac:dyDescent="0.25">
      <c r="A28" s="179" t="s">
        <v>3345</v>
      </c>
      <c r="B28" s="180" t="s">
        <v>3346</v>
      </c>
      <c r="C28" s="191" t="s">
        <v>3347</v>
      </c>
      <c r="D28" s="181" t="s">
        <v>3348</v>
      </c>
      <c r="E28" s="194"/>
      <c r="F28" s="194">
        <v>14856</v>
      </c>
      <c r="G28" s="195"/>
      <c r="H28" s="191" t="s">
        <v>3373</v>
      </c>
      <c r="I28" s="191" t="s">
        <v>3372</v>
      </c>
      <c r="J28" s="89" t="s">
        <v>1254</v>
      </c>
      <c r="K28" s="56" t="s">
        <v>3343</v>
      </c>
      <c r="L28" s="89" t="s">
        <v>3349</v>
      </c>
      <c r="M28" s="182"/>
    </row>
    <row r="29" spans="1:13" s="178" customFormat="1" x14ac:dyDescent="0.25">
      <c r="A29" s="183" t="s">
        <v>3350</v>
      </c>
      <c r="B29" s="184" t="s">
        <v>3351</v>
      </c>
      <c r="C29" s="185" t="s">
        <v>274</v>
      </c>
      <c r="D29" s="186" t="s">
        <v>1818</v>
      </c>
      <c r="E29" s="198"/>
      <c r="F29" s="196">
        <v>9395</v>
      </c>
      <c r="G29" s="197"/>
      <c r="H29" s="185" t="s">
        <v>3374</v>
      </c>
      <c r="I29" s="185" t="s">
        <v>3375</v>
      </c>
      <c r="J29" s="186" t="s">
        <v>1254</v>
      </c>
      <c r="K29" s="187" t="s">
        <v>3343</v>
      </c>
      <c r="L29" s="186" t="s">
        <v>3352</v>
      </c>
      <c r="M29" s="188"/>
    </row>
    <row r="30" spans="1:13" s="177" customFormat="1" x14ac:dyDescent="0.25">
      <c r="A30" s="179" t="s">
        <v>3353</v>
      </c>
      <c r="B30" s="180" t="s">
        <v>3354</v>
      </c>
      <c r="C30" s="191" t="s">
        <v>753</v>
      </c>
      <c r="D30" s="181" t="s">
        <v>3355</v>
      </c>
      <c r="E30" s="194"/>
      <c r="F30" s="194">
        <v>790</v>
      </c>
      <c r="G30" s="195"/>
      <c r="H30" s="191" t="s">
        <v>753</v>
      </c>
      <c r="I30" s="191" t="s">
        <v>753</v>
      </c>
      <c r="J30" s="89" t="s">
        <v>769</v>
      </c>
      <c r="K30" s="56" t="s">
        <v>3356</v>
      </c>
      <c r="L30" s="89" t="s">
        <v>3357</v>
      </c>
      <c r="M30" s="182"/>
    </row>
    <row r="31" spans="1:13" s="178" customFormat="1" x14ac:dyDescent="0.25">
      <c r="A31" s="183" t="s">
        <v>3358</v>
      </c>
      <c r="B31" s="184" t="s">
        <v>3359</v>
      </c>
      <c r="C31" s="185" t="s">
        <v>3360</v>
      </c>
      <c r="D31" s="186" t="s">
        <v>3361</v>
      </c>
      <c r="E31" s="198"/>
      <c r="F31" s="196">
        <v>1880</v>
      </c>
      <c r="G31" s="197"/>
      <c r="H31" s="185" t="s">
        <v>3360</v>
      </c>
      <c r="I31" s="185" t="s">
        <v>3360</v>
      </c>
      <c r="J31" s="186" t="s">
        <v>769</v>
      </c>
      <c r="K31" s="187" t="s">
        <v>3362</v>
      </c>
      <c r="L31" s="186" t="s">
        <v>3363</v>
      </c>
      <c r="M31" s="188"/>
    </row>
    <row r="32" spans="1:13" s="177" customFormat="1" x14ac:dyDescent="0.25">
      <c r="A32" s="179" t="s">
        <v>3364</v>
      </c>
      <c r="B32" s="180" t="s">
        <v>3365</v>
      </c>
      <c r="C32" s="191" t="s">
        <v>221</v>
      </c>
      <c r="D32" s="181" t="s">
        <v>3366</v>
      </c>
      <c r="E32" s="194"/>
      <c r="F32" s="194">
        <v>3870</v>
      </c>
      <c r="G32" s="195"/>
      <c r="H32" s="191" t="s">
        <v>221</v>
      </c>
      <c r="I32" s="191" t="s">
        <v>221</v>
      </c>
      <c r="J32" s="89" t="s">
        <v>769</v>
      </c>
      <c r="K32" s="56" t="s">
        <v>3362</v>
      </c>
      <c r="L32" s="89" t="s">
        <v>3367</v>
      </c>
      <c r="M32" s="182"/>
    </row>
    <row r="33" spans="1:13" s="178" customFormat="1" x14ac:dyDescent="0.25">
      <c r="A33" s="183" t="s">
        <v>3368</v>
      </c>
      <c r="B33" s="184" t="s">
        <v>3369</v>
      </c>
      <c r="C33" s="185" t="s">
        <v>221</v>
      </c>
      <c r="D33" s="186" t="s">
        <v>3366</v>
      </c>
      <c r="E33" s="198"/>
      <c r="F33" s="196">
        <v>200</v>
      </c>
      <c r="G33" s="197"/>
      <c r="H33" s="185" t="s">
        <v>221</v>
      </c>
      <c r="I33" s="185" t="s">
        <v>221</v>
      </c>
      <c r="J33" s="186" t="s">
        <v>769</v>
      </c>
      <c r="K33" s="187" t="s">
        <v>3362</v>
      </c>
      <c r="L33" s="186" t="s">
        <v>3370</v>
      </c>
      <c r="M33" s="189"/>
    </row>
    <row r="34" spans="1:13" s="177" customFormat="1" x14ac:dyDescent="0.25">
      <c r="A34" s="179" t="s">
        <v>3386</v>
      </c>
      <c r="B34" s="180">
        <v>7338367405</v>
      </c>
      <c r="C34" s="191" t="s">
        <v>3379</v>
      </c>
      <c r="D34" s="181" t="s">
        <v>3380</v>
      </c>
      <c r="E34" s="194">
        <v>204100</v>
      </c>
      <c r="F34" s="194">
        <v>202059</v>
      </c>
      <c r="G34" s="195"/>
      <c r="H34" s="191" t="s">
        <v>3381</v>
      </c>
      <c r="I34" s="191" t="s">
        <v>3379</v>
      </c>
      <c r="J34" s="89" t="s">
        <v>3382</v>
      </c>
      <c r="K34" s="56"/>
      <c r="L34" s="89" t="s">
        <v>3384</v>
      </c>
      <c r="M34" s="182"/>
    </row>
    <row r="35" spans="1:13" s="178" customFormat="1" x14ac:dyDescent="0.25">
      <c r="A35" s="183" t="s">
        <v>3387</v>
      </c>
      <c r="B35" s="184" t="s">
        <v>3388</v>
      </c>
      <c r="C35" s="185" t="s">
        <v>3379</v>
      </c>
      <c r="D35" s="186" t="s">
        <v>3380</v>
      </c>
      <c r="E35" s="198">
        <v>110000</v>
      </c>
      <c r="F35" s="196">
        <v>106700</v>
      </c>
      <c r="G35" s="197"/>
      <c r="H35" s="185" t="s">
        <v>3381</v>
      </c>
      <c r="I35" s="185" t="s">
        <v>3379</v>
      </c>
      <c r="J35" s="186" t="s">
        <v>3383</v>
      </c>
      <c r="K35" s="187"/>
      <c r="L35" s="186" t="s">
        <v>3385</v>
      </c>
      <c r="M35" s="188"/>
    </row>
    <row r="36" spans="1:13" s="177" customFormat="1" x14ac:dyDescent="0.25">
      <c r="A36" s="179" t="s">
        <v>3392</v>
      </c>
      <c r="B36" s="180" t="s">
        <v>3393</v>
      </c>
      <c r="C36" s="191" t="s">
        <v>512</v>
      </c>
      <c r="D36" s="181" t="s">
        <v>2385</v>
      </c>
      <c r="E36" s="194"/>
      <c r="F36" s="194">
        <v>130</v>
      </c>
      <c r="G36" s="195"/>
      <c r="H36" s="191" t="s">
        <v>512</v>
      </c>
      <c r="I36" s="191" t="s">
        <v>512</v>
      </c>
      <c r="J36" s="89" t="s">
        <v>769</v>
      </c>
      <c r="K36" s="56" t="s">
        <v>3480</v>
      </c>
      <c r="L36" s="89" t="s">
        <v>3493</v>
      </c>
      <c r="M36" s="182"/>
    </row>
    <row r="37" spans="1:13" s="178" customFormat="1" x14ac:dyDescent="0.25">
      <c r="A37" s="183" t="s">
        <v>3394</v>
      </c>
      <c r="B37" s="184" t="s">
        <v>3395</v>
      </c>
      <c r="C37" s="185" t="s">
        <v>3454</v>
      </c>
      <c r="D37" s="186" t="s">
        <v>2940</v>
      </c>
      <c r="E37" s="198"/>
      <c r="F37" s="196">
        <v>8507.4500000000007</v>
      </c>
      <c r="G37" s="197"/>
      <c r="H37" s="185" t="s">
        <v>3525</v>
      </c>
      <c r="I37" s="185" t="s">
        <v>3525</v>
      </c>
      <c r="J37" s="186" t="s">
        <v>3479</v>
      </c>
      <c r="K37" s="187" t="s">
        <v>3481</v>
      </c>
      <c r="L37" s="186" t="s">
        <v>3494</v>
      </c>
      <c r="M37" s="189" t="s">
        <v>3532</v>
      </c>
    </row>
    <row r="38" spans="1:13" s="177" customFormat="1" x14ac:dyDescent="0.25">
      <c r="A38" s="179" t="s">
        <v>3396</v>
      </c>
      <c r="B38" s="180" t="s">
        <v>3397</v>
      </c>
      <c r="C38" s="191" t="s">
        <v>3455</v>
      </c>
      <c r="D38" s="181" t="s">
        <v>3469</v>
      </c>
      <c r="E38" s="194"/>
      <c r="F38" s="194">
        <v>5500</v>
      </c>
      <c r="G38" s="195"/>
      <c r="H38" s="191" t="s">
        <v>3455</v>
      </c>
      <c r="I38" s="191" t="s">
        <v>3455</v>
      </c>
      <c r="J38" s="89" t="s">
        <v>769</v>
      </c>
      <c r="K38" s="56" t="s">
        <v>3481</v>
      </c>
      <c r="L38" s="89" t="s">
        <v>3495</v>
      </c>
      <c r="M38" s="182"/>
    </row>
    <row r="39" spans="1:13" s="178" customFormat="1" x14ac:dyDescent="0.25">
      <c r="A39" s="183" t="s">
        <v>3398</v>
      </c>
      <c r="B39" s="184" t="s">
        <v>3399</v>
      </c>
      <c r="C39" s="185" t="s">
        <v>3456</v>
      </c>
      <c r="D39" s="186" t="s">
        <v>3657</v>
      </c>
      <c r="E39" s="198"/>
      <c r="F39" s="196">
        <v>1300</v>
      </c>
      <c r="G39" s="197"/>
      <c r="H39" s="185" t="s">
        <v>3456</v>
      </c>
      <c r="I39" s="185" t="s">
        <v>3456</v>
      </c>
      <c r="J39" s="186" t="s">
        <v>769</v>
      </c>
      <c r="K39" s="187" t="s">
        <v>3481</v>
      </c>
      <c r="L39" s="186" t="s">
        <v>3496</v>
      </c>
      <c r="M39" s="188"/>
    </row>
    <row r="40" spans="1:13" s="177" customFormat="1" x14ac:dyDescent="0.25">
      <c r="A40" s="179" t="s">
        <v>3400</v>
      </c>
      <c r="B40" s="180" t="s">
        <v>3401</v>
      </c>
      <c r="C40" s="191" t="s">
        <v>2482</v>
      </c>
      <c r="D40" s="181" t="s">
        <v>2483</v>
      </c>
      <c r="E40" s="194"/>
      <c r="F40" s="194">
        <v>5000</v>
      </c>
      <c r="G40" s="195"/>
      <c r="H40" s="191" t="s">
        <v>2482</v>
      </c>
      <c r="I40" s="191" t="s">
        <v>2482</v>
      </c>
      <c r="J40" s="89" t="s">
        <v>769</v>
      </c>
      <c r="K40" s="56" t="s">
        <v>3481</v>
      </c>
      <c r="L40" s="89" t="s">
        <v>3497</v>
      </c>
      <c r="M40" s="182"/>
    </row>
    <row r="41" spans="1:13" s="178" customFormat="1" x14ac:dyDescent="0.25">
      <c r="A41" s="183" t="s">
        <v>3402</v>
      </c>
      <c r="B41" s="184" t="s">
        <v>3403</v>
      </c>
      <c r="C41" s="185" t="s">
        <v>1766</v>
      </c>
      <c r="D41" s="186" t="s">
        <v>1783</v>
      </c>
      <c r="E41" s="198"/>
      <c r="F41" s="196">
        <v>6000</v>
      </c>
      <c r="G41" s="197"/>
      <c r="H41" s="185" t="s">
        <v>1766</v>
      </c>
      <c r="I41" s="185" t="s">
        <v>1766</v>
      </c>
      <c r="J41" s="186" t="s">
        <v>769</v>
      </c>
      <c r="K41" s="187" t="s">
        <v>3481</v>
      </c>
      <c r="L41" s="186" t="s">
        <v>3498</v>
      </c>
      <c r="M41" s="188"/>
    </row>
    <row r="42" spans="1:13" s="177" customFormat="1" x14ac:dyDescent="0.25">
      <c r="A42" s="179" t="s">
        <v>3404</v>
      </c>
      <c r="B42" s="180" t="s">
        <v>3405</v>
      </c>
      <c r="C42" s="191" t="s">
        <v>277</v>
      </c>
      <c r="D42" s="181" t="s">
        <v>2134</v>
      </c>
      <c r="E42" s="194"/>
      <c r="F42" s="194">
        <v>1500</v>
      </c>
      <c r="G42" s="195"/>
      <c r="H42" s="191" t="s">
        <v>277</v>
      </c>
      <c r="I42" s="191" t="s">
        <v>277</v>
      </c>
      <c r="J42" s="89" t="s">
        <v>769</v>
      </c>
      <c r="K42" s="56" t="s">
        <v>3481</v>
      </c>
      <c r="L42" s="89" t="s">
        <v>3499</v>
      </c>
      <c r="M42" s="182"/>
    </row>
    <row r="43" spans="1:13" s="178" customFormat="1" x14ac:dyDescent="0.25">
      <c r="A43" s="183" t="s">
        <v>3406</v>
      </c>
      <c r="B43" s="184" t="s">
        <v>3407</v>
      </c>
      <c r="C43" s="185" t="s">
        <v>274</v>
      </c>
      <c r="D43" s="186" t="s">
        <v>1818</v>
      </c>
      <c r="E43" s="198"/>
      <c r="F43" s="196">
        <v>23490</v>
      </c>
      <c r="G43" s="197"/>
      <c r="H43" s="185" t="s">
        <v>3523</v>
      </c>
      <c r="I43" s="185" t="s">
        <v>3524</v>
      </c>
      <c r="J43" s="186" t="s">
        <v>1254</v>
      </c>
      <c r="K43" s="187" t="s">
        <v>3482</v>
      </c>
      <c r="L43" s="186" t="s">
        <v>3500</v>
      </c>
      <c r="M43" s="188"/>
    </row>
    <row r="44" spans="1:13" s="177" customFormat="1" x14ac:dyDescent="0.25">
      <c r="A44" s="179" t="s">
        <v>3408</v>
      </c>
      <c r="B44" s="184" t="s">
        <v>3409</v>
      </c>
      <c r="C44" s="191" t="s">
        <v>3457</v>
      </c>
      <c r="D44" s="181" t="s">
        <v>3470</v>
      </c>
      <c r="E44" s="194"/>
      <c r="F44" s="194">
        <v>720</v>
      </c>
      <c r="G44" s="195"/>
      <c r="H44" s="191" t="s">
        <v>3457</v>
      </c>
      <c r="I44" s="191" t="s">
        <v>3457</v>
      </c>
      <c r="J44" s="89" t="s">
        <v>769</v>
      </c>
      <c r="K44" s="56" t="s">
        <v>3483</v>
      </c>
      <c r="L44" s="89" t="s">
        <v>3501</v>
      </c>
      <c r="M44" s="182"/>
    </row>
    <row r="45" spans="1:13" s="178" customFormat="1" x14ac:dyDescent="0.25">
      <c r="A45" s="183" t="s">
        <v>3410</v>
      </c>
      <c r="B45" s="184" t="s">
        <v>3411</v>
      </c>
      <c r="C45" s="185" t="s">
        <v>497</v>
      </c>
      <c r="D45" s="186" t="s">
        <v>1875</v>
      </c>
      <c r="E45" s="198"/>
      <c r="F45" s="196">
        <v>224</v>
      </c>
      <c r="G45" s="197"/>
      <c r="H45" s="185" t="s">
        <v>497</v>
      </c>
      <c r="I45" s="185" t="s">
        <v>497</v>
      </c>
      <c r="J45" s="186" t="s">
        <v>769</v>
      </c>
      <c r="K45" s="187" t="s">
        <v>3483</v>
      </c>
      <c r="L45" s="186" t="s">
        <v>3502</v>
      </c>
      <c r="M45" s="188"/>
    </row>
    <row r="46" spans="1:13" s="177" customFormat="1" x14ac:dyDescent="0.25">
      <c r="A46" s="179" t="s">
        <v>3412</v>
      </c>
      <c r="B46" s="180" t="s">
        <v>3413</v>
      </c>
      <c r="C46" s="191" t="s">
        <v>2083</v>
      </c>
      <c r="D46" s="181" t="s">
        <v>2104</v>
      </c>
      <c r="E46" s="194"/>
      <c r="F46" s="194">
        <v>125</v>
      </c>
      <c r="G46" s="195"/>
      <c r="H46" s="191" t="s">
        <v>2083</v>
      </c>
      <c r="I46" s="191" t="s">
        <v>2083</v>
      </c>
      <c r="J46" s="89" t="s">
        <v>769</v>
      </c>
      <c r="K46" s="56" t="s">
        <v>3483</v>
      </c>
      <c r="L46" s="89" t="s">
        <v>2617</v>
      </c>
      <c r="M46" s="182"/>
    </row>
    <row r="47" spans="1:13" s="178" customFormat="1" x14ac:dyDescent="0.25">
      <c r="A47" s="183" t="s">
        <v>3414</v>
      </c>
      <c r="B47" s="184" t="s">
        <v>3415</v>
      </c>
      <c r="C47" s="185" t="s">
        <v>3458</v>
      </c>
      <c r="D47" s="186" t="s">
        <v>3471</v>
      </c>
      <c r="E47" s="198"/>
      <c r="F47" s="196">
        <v>2000</v>
      </c>
      <c r="G47" s="197"/>
      <c r="H47" s="185" t="s">
        <v>3522</v>
      </c>
      <c r="I47" s="185" t="s">
        <v>3522</v>
      </c>
      <c r="J47" s="186" t="s">
        <v>1254</v>
      </c>
      <c r="K47" s="187" t="s">
        <v>3484</v>
      </c>
      <c r="L47" s="186" t="s">
        <v>3503</v>
      </c>
      <c r="M47" s="188"/>
    </row>
    <row r="48" spans="1:13" s="177" customFormat="1" x14ac:dyDescent="0.25">
      <c r="A48" s="179" t="s">
        <v>3416</v>
      </c>
      <c r="B48" s="180" t="s">
        <v>3417</v>
      </c>
      <c r="C48" s="191" t="s">
        <v>1768</v>
      </c>
      <c r="D48" s="181" t="s">
        <v>3531</v>
      </c>
      <c r="E48" s="194"/>
      <c r="F48" s="194">
        <v>25000</v>
      </c>
      <c r="G48" s="195"/>
      <c r="H48" s="191" t="s">
        <v>1768</v>
      </c>
      <c r="I48" s="191" t="s">
        <v>1768</v>
      </c>
      <c r="J48" s="89" t="s">
        <v>3530</v>
      </c>
      <c r="K48" s="56" t="s">
        <v>3484</v>
      </c>
      <c r="L48" s="89" t="s">
        <v>3504</v>
      </c>
      <c r="M48" s="182"/>
    </row>
    <row r="49" spans="1:13" s="178" customFormat="1" x14ac:dyDescent="0.25">
      <c r="A49" s="183" t="s">
        <v>3418</v>
      </c>
      <c r="B49" s="184" t="s">
        <v>3419</v>
      </c>
      <c r="C49" s="185" t="s">
        <v>3459</v>
      </c>
      <c r="D49" s="186" t="s">
        <v>3472</v>
      </c>
      <c r="E49" s="198"/>
      <c r="F49" s="196">
        <v>39000</v>
      </c>
      <c r="G49" s="197"/>
      <c r="H49" s="185" t="s">
        <v>3459</v>
      </c>
      <c r="I49" s="185" t="s">
        <v>3459</v>
      </c>
      <c r="J49" s="186" t="s">
        <v>769</v>
      </c>
      <c r="K49" s="187" t="s">
        <v>3484</v>
      </c>
      <c r="L49" s="186" t="s">
        <v>3505</v>
      </c>
      <c r="M49" s="188"/>
    </row>
    <row r="50" spans="1:13" s="177" customFormat="1" x14ac:dyDescent="0.25">
      <c r="A50" s="179" t="s">
        <v>3420</v>
      </c>
      <c r="B50" s="180" t="s">
        <v>3421</v>
      </c>
      <c r="C50" s="191" t="s">
        <v>3460</v>
      </c>
      <c r="D50" s="181" t="s">
        <v>2870</v>
      </c>
      <c r="E50" s="194"/>
      <c r="F50" s="194">
        <v>3000</v>
      </c>
      <c r="G50" s="195"/>
      <c r="H50" s="191" t="s">
        <v>3460</v>
      </c>
      <c r="I50" s="191" t="s">
        <v>3460</v>
      </c>
      <c r="J50" s="89" t="s">
        <v>2211</v>
      </c>
      <c r="K50" s="56" t="s">
        <v>3484</v>
      </c>
      <c r="L50" s="89" t="s">
        <v>2850</v>
      </c>
      <c r="M50" s="182"/>
    </row>
    <row r="51" spans="1:13" s="178" customFormat="1" x14ac:dyDescent="0.25">
      <c r="A51" s="183" t="s">
        <v>3422</v>
      </c>
      <c r="B51" s="184" t="s">
        <v>3423</v>
      </c>
      <c r="C51" s="185" t="s">
        <v>2153</v>
      </c>
      <c r="D51" s="186" t="s">
        <v>2156</v>
      </c>
      <c r="E51" s="198"/>
      <c r="F51" s="196">
        <v>369.12</v>
      </c>
      <c r="G51" s="197"/>
      <c r="H51" s="185" t="s">
        <v>2153</v>
      </c>
      <c r="I51" s="185" t="s">
        <v>2153</v>
      </c>
      <c r="J51" s="186" t="s">
        <v>769</v>
      </c>
      <c r="K51" s="187" t="s">
        <v>3485</v>
      </c>
      <c r="L51" s="186" t="s">
        <v>3506</v>
      </c>
      <c r="M51" s="189"/>
    </row>
    <row r="52" spans="1:13" s="177" customFormat="1" x14ac:dyDescent="0.25">
      <c r="A52" s="179" t="s">
        <v>3424</v>
      </c>
      <c r="B52" s="180" t="s">
        <v>3425</v>
      </c>
      <c r="C52" s="191" t="s">
        <v>3461</v>
      </c>
      <c r="D52" s="181" t="s">
        <v>3473</v>
      </c>
      <c r="E52" s="194"/>
      <c r="F52" s="194">
        <v>4378</v>
      </c>
      <c r="G52" s="195"/>
      <c r="H52" s="191" t="s">
        <v>3526</v>
      </c>
      <c r="I52" s="191" t="s">
        <v>3527</v>
      </c>
      <c r="J52" s="89" t="s">
        <v>1254</v>
      </c>
      <c r="K52" s="56" t="s">
        <v>3486</v>
      </c>
      <c r="L52" s="89" t="s">
        <v>3507</v>
      </c>
      <c r="M52" s="182"/>
    </row>
    <row r="53" spans="1:13" s="178" customFormat="1" x14ac:dyDescent="0.25">
      <c r="A53" s="183" t="s">
        <v>3426</v>
      </c>
      <c r="B53" s="184" t="s">
        <v>3427</v>
      </c>
      <c r="C53" s="185" t="s">
        <v>3461</v>
      </c>
      <c r="D53" s="186" t="s">
        <v>3473</v>
      </c>
      <c r="E53" s="198"/>
      <c r="F53" s="196">
        <v>765</v>
      </c>
      <c r="G53" s="197"/>
      <c r="H53" s="185" t="s">
        <v>3461</v>
      </c>
      <c r="I53" s="185" t="s">
        <v>3461</v>
      </c>
      <c r="J53" s="186" t="s">
        <v>769</v>
      </c>
      <c r="K53" s="187" t="s">
        <v>3486</v>
      </c>
      <c r="L53" s="186" t="s">
        <v>3508</v>
      </c>
      <c r="M53" s="188"/>
    </row>
    <row r="54" spans="1:13" s="177" customFormat="1" x14ac:dyDescent="0.25">
      <c r="A54" s="179" t="s">
        <v>3428</v>
      </c>
      <c r="B54" s="180" t="s">
        <v>3429</v>
      </c>
      <c r="C54" s="191" t="s">
        <v>3462</v>
      </c>
      <c r="D54" s="181" t="s">
        <v>3474</v>
      </c>
      <c r="E54" s="194"/>
      <c r="F54" s="194">
        <v>4000</v>
      </c>
      <c r="G54" s="195"/>
      <c r="H54" s="191" t="s">
        <v>3462</v>
      </c>
      <c r="I54" s="191" t="s">
        <v>3462</v>
      </c>
      <c r="J54" s="89" t="s">
        <v>769</v>
      </c>
      <c r="K54" s="56" t="s">
        <v>3486</v>
      </c>
      <c r="L54" s="89" t="s">
        <v>3509</v>
      </c>
      <c r="M54" s="182"/>
    </row>
    <row r="55" spans="1:13" s="178" customFormat="1" x14ac:dyDescent="0.25">
      <c r="A55" s="183" t="s">
        <v>3430</v>
      </c>
      <c r="B55" s="184" t="s">
        <v>3431</v>
      </c>
      <c r="C55" s="185" t="s">
        <v>3463</v>
      </c>
      <c r="D55" s="190" t="s">
        <v>3162</v>
      </c>
      <c r="E55" s="198"/>
      <c r="F55" s="196">
        <v>215</v>
      </c>
      <c r="G55" s="197"/>
      <c r="H55" s="185" t="s">
        <v>3463</v>
      </c>
      <c r="I55" s="185" t="s">
        <v>3463</v>
      </c>
      <c r="J55" s="186" t="s">
        <v>769</v>
      </c>
      <c r="K55" s="187" t="s">
        <v>3486</v>
      </c>
      <c r="L55" s="186" t="s">
        <v>3510</v>
      </c>
      <c r="M55" s="188"/>
    </row>
    <row r="56" spans="1:13" s="177" customFormat="1" x14ac:dyDescent="0.25">
      <c r="A56" s="179" t="s">
        <v>3432</v>
      </c>
      <c r="B56" s="180" t="s">
        <v>3433</v>
      </c>
      <c r="C56" s="191" t="s">
        <v>274</v>
      </c>
      <c r="D56" s="181" t="s">
        <v>1818</v>
      </c>
      <c r="E56" s="194"/>
      <c r="F56" s="194">
        <v>1800</v>
      </c>
      <c r="G56" s="195"/>
      <c r="H56" s="191" t="s">
        <v>274</v>
      </c>
      <c r="I56" s="191" t="s">
        <v>274</v>
      </c>
      <c r="J56" s="89" t="s">
        <v>2211</v>
      </c>
      <c r="K56" s="56" t="s">
        <v>3487</v>
      </c>
      <c r="L56" s="89" t="s">
        <v>3511</v>
      </c>
      <c r="M56" s="182"/>
    </row>
    <row r="57" spans="1:13" s="178" customFormat="1" x14ac:dyDescent="0.25">
      <c r="A57" s="183" t="s">
        <v>3434</v>
      </c>
      <c r="B57" s="184" t="s">
        <v>3435</v>
      </c>
      <c r="C57" s="185" t="s">
        <v>3464</v>
      </c>
      <c r="D57" s="190" t="s">
        <v>3475</v>
      </c>
      <c r="E57" s="198"/>
      <c r="F57" s="196">
        <v>1684.8</v>
      </c>
      <c r="G57" s="197"/>
      <c r="H57" s="185" t="s">
        <v>3464</v>
      </c>
      <c r="I57" s="185" t="s">
        <v>3464</v>
      </c>
      <c r="J57" s="186" t="s">
        <v>769</v>
      </c>
      <c r="K57" s="187" t="s">
        <v>3487</v>
      </c>
      <c r="L57" s="186" t="s">
        <v>3512</v>
      </c>
      <c r="M57" s="188"/>
    </row>
    <row r="58" spans="1:13" s="177" customFormat="1" x14ac:dyDescent="0.25">
      <c r="A58" s="179" t="s">
        <v>3436</v>
      </c>
      <c r="B58" s="184" t="s">
        <v>3437</v>
      </c>
      <c r="C58" s="191" t="s">
        <v>3465</v>
      </c>
      <c r="D58" s="181" t="s">
        <v>3476</v>
      </c>
      <c r="E58" s="194"/>
      <c r="F58" s="194">
        <v>169</v>
      </c>
      <c r="G58" s="195"/>
      <c r="H58" s="191" t="s">
        <v>3465</v>
      </c>
      <c r="I58" s="191" t="s">
        <v>3465</v>
      </c>
      <c r="J58" s="89" t="s">
        <v>769</v>
      </c>
      <c r="K58" s="56" t="s">
        <v>3487</v>
      </c>
      <c r="L58" s="89" t="s">
        <v>3513</v>
      </c>
      <c r="M58" s="182"/>
    </row>
    <row r="59" spans="1:13" s="178" customFormat="1" x14ac:dyDescent="0.25">
      <c r="A59" s="183" t="s">
        <v>3438</v>
      </c>
      <c r="B59" s="184" t="s">
        <v>3439</v>
      </c>
      <c r="C59" s="185" t="s">
        <v>189</v>
      </c>
      <c r="D59" s="186" t="s">
        <v>1829</v>
      </c>
      <c r="E59" s="198"/>
      <c r="F59" s="196">
        <v>65000</v>
      </c>
      <c r="G59" s="197"/>
      <c r="H59" s="185" t="s">
        <v>189</v>
      </c>
      <c r="I59" s="185" t="s">
        <v>189</v>
      </c>
      <c r="J59" s="186" t="s">
        <v>2211</v>
      </c>
      <c r="K59" s="187" t="s">
        <v>3488</v>
      </c>
      <c r="L59" s="186" t="s">
        <v>3514</v>
      </c>
      <c r="M59" s="188"/>
    </row>
    <row r="60" spans="1:13" s="177" customFormat="1" x14ac:dyDescent="0.25">
      <c r="A60" s="179" t="s">
        <v>3440</v>
      </c>
      <c r="B60" s="180" t="s">
        <v>3441</v>
      </c>
      <c r="C60" s="191" t="s">
        <v>3466</v>
      </c>
      <c r="D60" s="181" t="s">
        <v>2303</v>
      </c>
      <c r="E60" s="194"/>
      <c r="F60" s="194">
        <v>5876.4</v>
      </c>
      <c r="G60" s="195"/>
      <c r="H60" s="191" t="s">
        <v>3528</v>
      </c>
      <c r="I60" s="191" t="s">
        <v>3529</v>
      </c>
      <c r="J60" s="89" t="s">
        <v>1254</v>
      </c>
      <c r="K60" s="56" t="s">
        <v>3489</v>
      </c>
      <c r="L60" s="89" t="s">
        <v>3515</v>
      </c>
      <c r="M60" s="182"/>
    </row>
    <row r="61" spans="1:13" s="178" customFormat="1" x14ac:dyDescent="0.25">
      <c r="A61" s="183" t="s">
        <v>3442</v>
      </c>
      <c r="B61" s="184" t="s">
        <v>3443</v>
      </c>
      <c r="C61" s="185" t="s">
        <v>1757</v>
      </c>
      <c r="D61" s="186" t="s">
        <v>1773</v>
      </c>
      <c r="E61" s="198"/>
      <c r="F61" s="196">
        <v>880</v>
      </c>
      <c r="G61" s="197"/>
      <c r="H61" s="185" t="s">
        <v>1757</v>
      </c>
      <c r="I61" s="185" t="s">
        <v>1757</v>
      </c>
      <c r="J61" s="186" t="s">
        <v>769</v>
      </c>
      <c r="K61" s="187" t="s">
        <v>3489</v>
      </c>
      <c r="L61" s="186" t="s">
        <v>3516</v>
      </c>
      <c r="M61" s="188"/>
    </row>
    <row r="62" spans="1:13" s="177" customFormat="1" x14ac:dyDescent="0.25">
      <c r="A62" s="179" t="s">
        <v>3444</v>
      </c>
      <c r="B62" s="180" t="s">
        <v>3445</v>
      </c>
      <c r="C62" s="191" t="s">
        <v>3467</v>
      </c>
      <c r="D62" s="181" t="s">
        <v>3477</v>
      </c>
      <c r="E62" s="194"/>
      <c r="F62" s="194">
        <v>1800</v>
      </c>
      <c r="G62" s="195"/>
      <c r="H62" s="191" t="s">
        <v>3467</v>
      </c>
      <c r="I62" s="191" t="s">
        <v>3467</v>
      </c>
      <c r="J62" s="89" t="s">
        <v>769</v>
      </c>
      <c r="K62" s="56" t="s">
        <v>3490</v>
      </c>
      <c r="L62" s="89" t="s">
        <v>3517</v>
      </c>
      <c r="M62" s="182"/>
    </row>
    <row r="63" spans="1:13" s="178" customFormat="1" x14ac:dyDescent="0.25">
      <c r="A63" s="183" t="s">
        <v>3446</v>
      </c>
      <c r="B63" s="184" t="s">
        <v>3447</v>
      </c>
      <c r="C63" s="185" t="s">
        <v>928</v>
      </c>
      <c r="D63" s="186" t="s">
        <v>1820</v>
      </c>
      <c r="E63" s="198"/>
      <c r="F63" s="196">
        <v>608</v>
      </c>
      <c r="G63" s="197"/>
      <c r="H63" s="185" t="s">
        <v>928</v>
      </c>
      <c r="I63" s="185" t="s">
        <v>928</v>
      </c>
      <c r="J63" s="186" t="s">
        <v>769</v>
      </c>
      <c r="K63" s="187" t="s">
        <v>3490</v>
      </c>
      <c r="L63" s="186" t="s">
        <v>3518</v>
      </c>
      <c r="M63" s="188"/>
    </row>
    <row r="64" spans="1:13" s="177" customFormat="1" x14ac:dyDescent="0.25">
      <c r="A64" s="179" t="s">
        <v>3448</v>
      </c>
      <c r="B64" s="180" t="s">
        <v>3449</v>
      </c>
      <c r="C64" s="191" t="s">
        <v>3468</v>
      </c>
      <c r="D64" s="181" t="s">
        <v>3478</v>
      </c>
      <c r="E64" s="194"/>
      <c r="F64" s="194">
        <v>1704</v>
      </c>
      <c r="G64" s="195"/>
      <c r="H64" s="191" t="s">
        <v>3468</v>
      </c>
      <c r="I64" s="191" t="s">
        <v>3468</v>
      </c>
      <c r="J64" s="89" t="s">
        <v>769</v>
      </c>
      <c r="K64" s="56" t="s">
        <v>3491</v>
      </c>
      <c r="L64" s="89" t="s">
        <v>3519</v>
      </c>
      <c r="M64" s="182"/>
    </row>
    <row r="65" spans="1:13" s="178" customFormat="1" x14ac:dyDescent="0.25">
      <c r="A65" s="183" t="s">
        <v>3450</v>
      </c>
      <c r="B65" s="184" t="s">
        <v>3451</v>
      </c>
      <c r="C65" s="185" t="s">
        <v>2754</v>
      </c>
      <c r="D65" s="186" t="s">
        <v>2759</v>
      </c>
      <c r="E65" s="198"/>
      <c r="F65" s="196">
        <v>840</v>
      </c>
      <c r="G65" s="197"/>
      <c r="H65" s="185" t="s">
        <v>2754</v>
      </c>
      <c r="I65" s="185" t="s">
        <v>2754</v>
      </c>
      <c r="J65" s="186" t="s">
        <v>769</v>
      </c>
      <c r="K65" s="187" t="s">
        <v>3492</v>
      </c>
      <c r="L65" s="186" t="s">
        <v>3520</v>
      </c>
      <c r="M65" s="189"/>
    </row>
    <row r="66" spans="1:13" s="177" customFormat="1" x14ac:dyDescent="0.25">
      <c r="A66" s="179" t="s">
        <v>3452</v>
      </c>
      <c r="B66" s="180" t="s">
        <v>3453</v>
      </c>
      <c r="C66" s="191" t="s">
        <v>281</v>
      </c>
      <c r="D66" s="181">
        <v>12549920150</v>
      </c>
      <c r="E66" s="194"/>
      <c r="F66" s="194">
        <v>1788</v>
      </c>
      <c r="G66" s="195"/>
      <c r="H66" s="191" t="s">
        <v>281</v>
      </c>
      <c r="I66" s="191" t="s">
        <v>281</v>
      </c>
      <c r="J66" s="89" t="s">
        <v>769</v>
      </c>
      <c r="K66" s="56" t="s">
        <v>3492</v>
      </c>
      <c r="L66" s="89" t="s">
        <v>3521</v>
      </c>
      <c r="M66" s="182"/>
    </row>
    <row r="67" spans="1:13" s="178" customFormat="1" x14ac:dyDescent="0.25">
      <c r="A67" s="183" t="s">
        <v>3570</v>
      </c>
      <c r="B67" s="184" t="s">
        <v>3546</v>
      </c>
      <c r="C67" s="185" t="s">
        <v>3533</v>
      </c>
      <c r="D67" s="186" t="s">
        <v>3595</v>
      </c>
      <c r="E67" s="198"/>
      <c r="F67" s="196">
        <v>3934.43</v>
      </c>
      <c r="G67" s="197"/>
      <c r="H67" s="185" t="s">
        <v>3533</v>
      </c>
      <c r="I67" s="185" t="s">
        <v>3533</v>
      </c>
      <c r="J67" s="186" t="s">
        <v>769</v>
      </c>
      <c r="K67" s="187" t="s">
        <v>3605</v>
      </c>
      <c r="L67" s="186" t="s">
        <v>3616</v>
      </c>
      <c r="M67" s="188"/>
    </row>
    <row r="68" spans="1:13" s="177" customFormat="1" x14ac:dyDescent="0.25">
      <c r="A68" s="179" t="s">
        <v>3571</v>
      </c>
      <c r="B68" s="180" t="s">
        <v>3547</v>
      </c>
      <c r="C68" s="191" t="s">
        <v>3457</v>
      </c>
      <c r="D68" s="181" t="s">
        <v>3470</v>
      </c>
      <c r="E68" s="194"/>
      <c r="F68" s="194">
        <v>9400</v>
      </c>
      <c r="G68" s="195"/>
      <c r="H68" s="191" t="s">
        <v>3457</v>
      </c>
      <c r="I68" s="191" t="s">
        <v>3457</v>
      </c>
      <c r="J68" s="89" t="s">
        <v>769</v>
      </c>
      <c r="K68" s="56" t="s">
        <v>3605</v>
      </c>
      <c r="L68" s="89" t="s">
        <v>3617</v>
      </c>
      <c r="M68" s="182"/>
    </row>
    <row r="69" spans="1:13" s="178" customFormat="1" x14ac:dyDescent="0.25">
      <c r="A69" s="183" t="s">
        <v>3572</v>
      </c>
      <c r="B69" s="184" t="s">
        <v>3548</v>
      </c>
      <c r="C69" s="185" t="s">
        <v>3021</v>
      </c>
      <c r="D69" s="186" t="s">
        <v>3022</v>
      </c>
      <c r="E69" s="198"/>
      <c r="F69" s="196">
        <v>400</v>
      </c>
      <c r="G69" s="197"/>
      <c r="H69" s="185" t="s">
        <v>3021</v>
      </c>
      <c r="I69" s="185" t="s">
        <v>3021</v>
      </c>
      <c r="J69" s="186" t="s">
        <v>769</v>
      </c>
      <c r="K69" s="187" t="s">
        <v>3605</v>
      </c>
      <c r="L69" s="186" t="s">
        <v>3618</v>
      </c>
      <c r="M69" s="189"/>
    </row>
    <row r="70" spans="1:13" s="177" customFormat="1" x14ac:dyDescent="0.25">
      <c r="A70" s="179" t="s">
        <v>3573</v>
      </c>
      <c r="B70" s="180" t="s">
        <v>3549</v>
      </c>
      <c r="C70" s="191" t="s">
        <v>3315</v>
      </c>
      <c r="D70" s="181" t="s">
        <v>1978</v>
      </c>
      <c r="E70" s="194"/>
      <c r="F70" s="194">
        <v>39000</v>
      </c>
      <c r="G70" s="195"/>
      <c r="H70" s="191" t="s">
        <v>3639</v>
      </c>
      <c r="I70" s="191" t="s">
        <v>3640</v>
      </c>
      <c r="J70" s="89" t="s">
        <v>1254</v>
      </c>
      <c r="K70" s="56" t="s">
        <v>3605</v>
      </c>
      <c r="L70" s="89" t="s">
        <v>3619</v>
      </c>
      <c r="M70" s="182"/>
    </row>
    <row r="71" spans="1:13" s="178" customFormat="1" x14ac:dyDescent="0.25">
      <c r="A71" s="183" t="s">
        <v>3574</v>
      </c>
      <c r="B71" s="184" t="s">
        <v>3550</v>
      </c>
      <c r="C71" s="185" t="s">
        <v>745</v>
      </c>
      <c r="D71" s="186" t="s">
        <v>3166</v>
      </c>
      <c r="E71" s="198"/>
      <c r="F71" s="196">
        <v>15000</v>
      </c>
      <c r="G71" s="197"/>
      <c r="H71" s="185" t="s">
        <v>745</v>
      </c>
      <c r="I71" s="185" t="s">
        <v>745</v>
      </c>
      <c r="J71" s="186" t="s">
        <v>769</v>
      </c>
      <c r="K71" s="187" t="s">
        <v>3606</v>
      </c>
      <c r="L71" s="186" t="s">
        <v>3620</v>
      </c>
      <c r="M71" s="188"/>
    </row>
    <row r="72" spans="1:13" s="177" customFormat="1" x14ac:dyDescent="0.25">
      <c r="A72" s="179" t="s">
        <v>3575</v>
      </c>
      <c r="B72" s="180" t="s">
        <v>3551</v>
      </c>
      <c r="C72" s="191" t="s">
        <v>1253</v>
      </c>
      <c r="D72" s="181" t="s">
        <v>3596</v>
      </c>
      <c r="E72" s="194"/>
      <c r="F72" s="194">
        <v>2000</v>
      </c>
      <c r="G72" s="195"/>
      <c r="H72" s="191" t="s">
        <v>1253</v>
      </c>
      <c r="I72" s="191" t="s">
        <v>1253</v>
      </c>
      <c r="J72" s="89" t="s">
        <v>769</v>
      </c>
      <c r="K72" s="56" t="s">
        <v>3607</v>
      </c>
      <c r="L72" s="89" t="s">
        <v>3621</v>
      </c>
      <c r="M72" s="182"/>
    </row>
    <row r="73" spans="1:13" s="178" customFormat="1" x14ac:dyDescent="0.25">
      <c r="A73" s="183" t="s">
        <v>3576</v>
      </c>
      <c r="B73" s="184" t="s">
        <v>3552</v>
      </c>
      <c r="C73" s="185" t="s">
        <v>3534</v>
      </c>
      <c r="D73" s="186" t="s">
        <v>3597</v>
      </c>
      <c r="E73" s="198"/>
      <c r="F73" s="196">
        <v>4512</v>
      </c>
      <c r="G73" s="197"/>
      <c r="H73" s="185" t="s">
        <v>3534</v>
      </c>
      <c r="I73" s="185" t="s">
        <v>3534</v>
      </c>
      <c r="J73" s="186" t="s">
        <v>769</v>
      </c>
      <c r="K73" s="187" t="s">
        <v>3607</v>
      </c>
      <c r="L73" s="186" t="s">
        <v>3622</v>
      </c>
      <c r="M73" s="188"/>
    </row>
    <row r="74" spans="1:13" s="177" customFormat="1" x14ac:dyDescent="0.25">
      <c r="A74" s="179" t="s">
        <v>3577</v>
      </c>
      <c r="B74" s="180" t="s">
        <v>3553</v>
      </c>
      <c r="C74" s="191" t="s">
        <v>3083</v>
      </c>
      <c r="D74" s="181" t="s">
        <v>3084</v>
      </c>
      <c r="E74" s="194"/>
      <c r="F74" s="194">
        <v>285.5</v>
      </c>
      <c r="G74" s="195"/>
      <c r="H74" s="191" t="s">
        <v>3083</v>
      </c>
      <c r="I74" s="191" t="s">
        <v>3083</v>
      </c>
      <c r="J74" s="89" t="s">
        <v>769</v>
      </c>
      <c r="K74" s="56" t="s">
        <v>3608</v>
      </c>
      <c r="L74" s="89" t="s">
        <v>3623</v>
      </c>
      <c r="M74" s="182"/>
    </row>
    <row r="75" spans="1:13" s="178" customFormat="1" x14ac:dyDescent="0.25">
      <c r="A75" s="183" t="s">
        <v>3578</v>
      </c>
      <c r="B75" s="184" t="s">
        <v>3554</v>
      </c>
      <c r="C75" s="185" t="s">
        <v>1768</v>
      </c>
      <c r="D75" s="186" t="s">
        <v>1786</v>
      </c>
      <c r="E75" s="198"/>
      <c r="F75" s="196">
        <v>98</v>
      </c>
      <c r="G75" s="197"/>
      <c r="H75" s="185" t="s">
        <v>1768</v>
      </c>
      <c r="I75" s="185" t="s">
        <v>1768</v>
      </c>
      <c r="J75" s="186" t="s">
        <v>769</v>
      </c>
      <c r="K75" s="187" t="s">
        <v>3608</v>
      </c>
      <c r="L75" s="186" t="s">
        <v>3624</v>
      </c>
      <c r="M75" s="188"/>
    </row>
    <row r="76" spans="1:13" s="177" customFormat="1" x14ac:dyDescent="0.25">
      <c r="A76" s="179" t="s">
        <v>3579</v>
      </c>
      <c r="B76" s="184" t="s">
        <v>3555</v>
      </c>
      <c r="C76" s="191" t="s">
        <v>3535</v>
      </c>
      <c r="D76" s="181" t="s">
        <v>1987</v>
      </c>
      <c r="E76" s="194"/>
      <c r="F76" s="194">
        <v>4080</v>
      </c>
      <c r="G76" s="195"/>
      <c r="H76" s="191" t="s">
        <v>3535</v>
      </c>
      <c r="I76" s="191" t="s">
        <v>3535</v>
      </c>
      <c r="J76" s="89" t="s">
        <v>769</v>
      </c>
      <c r="K76" s="56" t="s">
        <v>3609</v>
      </c>
      <c r="L76" s="89" t="s">
        <v>3625</v>
      </c>
      <c r="M76" s="182"/>
    </row>
    <row r="77" spans="1:13" s="178" customFormat="1" x14ac:dyDescent="0.25">
      <c r="A77" s="183" t="s">
        <v>3580</v>
      </c>
      <c r="B77" s="184" t="s">
        <v>3556</v>
      </c>
      <c r="C77" s="185" t="s">
        <v>3536</v>
      </c>
      <c r="D77" s="186" t="s">
        <v>2529</v>
      </c>
      <c r="E77" s="198"/>
      <c r="F77" s="196">
        <v>1400</v>
      </c>
      <c r="G77" s="197"/>
      <c r="H77" s="185" t="s">
        <v>3536</v>
      </c>
      <c r="I77" s="185" t="s">
        <v>3536</v>
      </c>
      <c r="J77" s="186" t="s">
        <v>769</v>
      </c>
      <c r="K77" s="187" t="s">
        <v>3609</v>
      </c>
      <c r="L77" s="186" t="s">
        <v>3626</v>
      </c>
      <c r="M77" s="188"/>
    </row>
    <row r="78" spans="1:13" s="177" customFormat="1" x14ac:dyDescent="0.25">
      <c r="A78" s="179" t="s">
        <v>3581</v>
      </c>
      <c r="B78" s="180" t="s">
        <v>3557</v>
      </c>
      <c r="C78" s="191" t="s">
        <v>3537</v>
      </c>
      <c r="D78" s="181" t="s">
        <v>3598</v>
      </c>
      <c r="E78" s="194"/>
      <c r="F78" s="194">
        <v>4139</v>
      </c>
      <c r="G78" s="195"/>
      <c r="H78" s="191" t="s">
        <v>3537</v>
      </c>
      <c r="I78" s="191" t="s">
        <v>3537</v>
      </c>
      <c r="J78" s="89" t="s">
        <v>769</v>
      </c>
      <c r="K78" s="56" t="s">
        <v>3610</v>
      </c>
      <c r="L78" s="89" t="s">
        <v>3627</v>
      </c>
      <c r="M78" s="182"/>
    </row>
    <row r="79" spans="1:13" s="178" customFormat="1" x14ac:dyDescent="0.25">
      <c r="A79" s="183" t="s">
        <v>3582</v>
      </c>
      <c r="B79" s="184" t="s">
        <v>3558</v>
      </c>
      <c r="C79" s="185" t="s">
        <v>3538</v>
      </c>
      <c r="D79" s="186" t="s">
        <v>3599</v>
      </c>
      <c r="E79" s="198"/>
      <c r="F79" s="196">
        <v>1200</v>
      </c>
      <c r="G79" s="197"/>
      <c r="H79" s="185" t="s">
        <v>3538</v>
      </c>
      <c r="I79" s="185" t="s">
        <v>3538</v>
      </c>
      <c r="J79" s="186" t="s">
        <v>769</v>
      </c>
      <c r="K79" s="187" t="s">
        <v>3611</v>
      </c>
      <c r="L79" s="186" t="s">
        <v>3628</v>
      </c>
      <c r="M79" s="188"/>
    </row>
    <row r="80" spans="1:13" s="177" customFormat="1" x14ac:dyDescent="0.25">
      <c r="A80" s="179" t="s">
        <v>3583</v>
      </c>
      <c r="B80" s="180" t="s">
        <v>3559</v>
      </c>
      <c r="C80" s="191" t="s">
        <v>3539</v>
      </c>
      <c r="D80" s="181" t="s">
        <v>3009</v>
      </c>
      <c r="E80" s="194"/>
      <c r="F80" s="194">
        <v>893.8</v>
      </c>
      <c r="G80" s="195"/>
      <c r="H80" s="191" t="s">
        <v>3539</v>
      </c>
      <c r="I80" s="191" t="s">
        <v>3539</v>
      </c>
      <c r="J80" s="89" t="s">
        <v>769</v>
      </c>
      <c r="K80" s="56" t="s">
        <v>3611</v>
      </c>
      <c r="L80" s="89" t="s">
        <v>3629</v>
      </c>
      <c r="M80" s="182"/>
    </row>
    <row r="81" spans="1:13" s="178" customFormat="1" x14ac:dyDescent="0.25">
      <c r="A81" s="183" t="s">
        <v>3584</v>
      </c>
      <c r="B81" s="184" t="s">
        <v>3560</v>
      </c>
      <c r="C81" s="185" t="s">
        <v>3540</v>
      </c>
      <c r="D81" s="186" t="s">
        <v>2870</v>
      </c>
      <c r="E81" s="198"/>
      <c r="F81" s="196">
        <v>1949</v>
      </c>
      <c r="G81" s="197"/>
      <c r="H81" s="185" t="s">
        <v>3641</v>
      </c>
      <c r="I81" s="185" t="s">
        <v>3642</v>
      </c>
      <c r="J81" s="186" t="s">
        <v>1254</v>
      </c>
      <c r="K81" s="187" t="s">
        <v>3611</v>
      </c>
      <c r="L81" s="186" t="s">
        <v>3630</v>
      </c>
      <c r="M81" s="188"/>
    </row>
    <row r="82" spans="1:13" s="177" customFormat="1" x14ac:dyDescent="0.25">
      <c r="A82" s="179" t="s">
        <v>3585</v>
      </c>
      <c r="B82" s="180" t="s">
        <v>3561</v>
      </c>
      <c r="C82" s="191" t="s">
        <v>3541</v>
      </c>
      <c r="D82" s="181" t="s">
        <v>3600</v>
      </c>
      <c r="E82" s="194"/>
      <c r="F82" s="194">
        <v>1100</v>
      </c>
      <c r="G82" s="195"/>
      <c r="H82" s="191" t="s">
        <v>3541</v>
      </c>
      <c r="I82" s="191" t="s">
        <v>3541</v>
      </c>
      <c r="J82" s="89" t="s">
        <v>769</v>
      </c>
      <c r="K82" s="56" t="s">
        <v>3612</v>
      </c>
      <c r="L82" s="89" t="s">
        <v>3631</v>
      </c>
      <c r="M82" s="182"/>
    </row>
    <row r="83" spans="1:13" s="178" customFormat="1" x14ac:dyDescent="0.25">
      <c r="A83" s="183" t="s">
        <v>3586</v>
      </c>
      <c r="B83" s="184" t="s">
        <v>3562</v>
      </c>
      <c r="C83" s="185" t="s">
        <v>3542</v>
      </c>
      <c r="D83" s="186" t="s">
        <v>3601</v>
      </c>
      <c r="E83" s="198"/>
      <c r="F83" s="196">
        <v>2500</v>
      </c>
      <c r="G83" s="197"/>
      <c r="H83" s="185" t="s">
        <v>3542</v>
      </c>
      <c r="I83" s="185" t="s">
        <v>3542</v>
      </c>
      <c r="J83" s="186" t="s">
        <v>769</v>
      </c>
      <c r="K83" s="187" t="s">
        <v>3612</v>
      </c>
      <c r="L83" s="186" t="s">
        <v>3632</v>
      </c>
      <c r="M83" s="189"/>
    </row>
    <row r="84" spans="1:13" s="177" customFormat="1" x14ac:dyDescent="0.25">
      <c r="A84" s="179" t="s">
        <v>3587</v>
      </c>
      <c r="B84" s="180" t="s">
        <v>3563</v>
      </c>
      <c r="C84" s="191" t="s">
        <v>3543</v>
      </c>
      <c r="D84" s="181" t="s">
        <v>3602</v>
      </c>
      <c r="E84" s="194"/>
      <c r="F84" s="194">
        <v>2000</v>
      </c>
      <c r="G84" s="195"/>
      <c r="H84" s="191" t="s">
        <v>3543</v>
      </c>
      <c r="I84" s="191" t="s">
        <v>3543</v>
      </c>
      <c r="J84" s="89" t="s">
        <v>769</v>
      </c>
      <c r="K84" s="56" t="s">
        <v>3488</v>
      </c>
      <c r="L84" s="89" t="s">
        <v>3633</v>
      </c>
      <c r="M84" s="182"/>
    </row>
    <row r="85" spans="1:13" s="178" customFormat="1" x14ac:dyDescent="0.25">
      <c r="A85" s="183" t="s">
        <v>3588</v>
      </c>
      <c r="B85" s="184" t="s">
        <v>3564</v>
      </c>
      <c r="C85" s="185" t="s">
        <v>3544</v>
      </c>
      <c r="D85" s="186" t="s">
        <v>3603</v>
      </c>
      <c r="E85" s="198"/>
      <c r="F85" s="196">
        <v>2000</v>
      </c>
      <c r="G85" s="197"/>
      <c r="H85" s="185" t="s">
        <v>3544</v>
      </c>
      <c r="I85" s="185" t="s">
        <v>3544</v>
      </c>
      <c r="J85" s="186" t="s">
        <v>769</v>
      </c>
      <c r="K85" s="187" t="s">
        <v>3488</v>
      </c>
      <c r="L85" s="186" t="s">
        <v>3634</v>
      </c>
      <c r="M85" s="188"/>
    </row>
    <row r="86" spans="1:13" s="177" customFormat="1" x14ac:dyDescent="0.25">
      <c r="A86" s="179" t="s">
        <v>3589</v>
      </c>
      <c r="B86" s="180" t="s">
        <v>3395</v>
      </c>
      <c r="C86" s="191" t="s">
        <v>1758</v>
      </c>
      <c r="D86" s="181" t="s">
        <v>1774</v>
      </c>
      <c r="E86" s="194"/>
      <c r="F86" s="194">
        <v>8630.15</v>
      </c>
      <c r="G86" s="195"/>
      <c r="H86" s="191" t="s">
        <v>3643</v>
      </c>
      <c r="I86" s="191" t="s">
        <v>3643</v>
      </c>
      <c r="J86" s="89" t="s">
        <v>3479</v>
      </c>
      <c r="K86" s="56" t="s">
        <v>3488</v>
      </c>
      <c r="L86" s="89" t="s">
        <v>3494</v>
      </c>
      <c r="M86" s="182" t="s">
        <v>3644</v>
      </c>
    </row>
    <row r="87" spans="1:13" s="178" customFormat="1" x14ac:dyDescent="0.25">
      <c r="A87" s="183" t="s">
        <v>3590</v>
      </c>
      <c r="B87" s="184" t="s">
        <v>3565</v>
      </c>
      <c r="C87" s="185" t="s">
        <v>3083</v>
      </c>
      <c r="D87" s="190" t="s">
        <v>3084</v>
      </c>
      <c r="E87" s="198"/>
      <c r="F87" s="196">
        <v>2193</v>
      </c>
      <c r="G87" s="197"/>
      <c r="H87" s="185" t="s">
        <v>3647</v>
      </c>
      <c r="I87" s="185" t="s">
        <v>3648</v>
      </c>
      <c r="J87" s="186" t="s">
        <v>1254</v>
      </c>
      <c r="K87" s="187" t="s">
        <v>3488</v>
      </c>
      <c r="L87" s="186" t="s">
        <v>3646</v>
      </c>
      <c r="M87" s="188"/>
    </row>
    <row r="88" spans="1:13" s="177" customFormat="1" x14ac:dyDescent="0.25">
      <c r="A88" s="179" t="s">
        <v>3591</v>
      </c>
      <c r="B88" s="180" t="s">
        <v>3566</v>
      </c>
      <c r="C88" s="191" t="s">
        <v>3466</v>
      </c>
      <c r="D88" s="181" t="s">
        <v>2303</v>
      </c>
      <c r="E88" s="194"/>
      <c r="F88" s="194">
        <v>10627</v>
      </c>
      <c r="G88" s="195"/>
      <c r="H88" s="191" t="s">
        <v>3649</v>
      </c>
      <c r="I88" s="191" t="s">
        <v>3650</v>
      </c>
      <c r="J88" s="89" t="s">
        <v>1254</v>
      </c>
      <c r="K88" s="56" t="s">
        <v>3613</v>
      </c>
      <c r="L88" s="89" t="s">
        <v>3635</v>
      </c>
      <c r="M88" s="182"/>
    </row>
    <row r="89" spans="1:13" s="178" customFormat="1" x14ac:dyDescent="0.25">
      <c r="A89" s="183" t="s">
        <v>3592</v>
      </c>
      <c r="B89" s="184" t="s">
        <v>3567</v>
      </c>
      <c r="C89" s="185" t="s">
        <v>1653</v>
      </c>
      <c r="D89" s="190" t="s">
        <v>1821</v>
      </c>
      <c r="E89" s="198"/>
      <c r="F89" s="196">
        <v>258</v>
      </c>
      <c r="G89" s="197"/>
      <c r="H89" s="185" t="s">
        <v>3651</v>
      </c>
      <c r="I89" s="185" t="s">
        <v>3652</v>
      </c>
      <c r="J89" s="186" t="s">
        <v>1254</v>
      </c>
      <c r="K89" s="187" t="s">
        <v>3614</v>
      </c>
      <c r="L89" s="186" t="s">
        <v>3636</v>
      </c>
      <c r="M89" s="188"/>
    </row>
    <row r="90" spans="1:13" s="177" customFormat="1" x14ac:dyDescent="0.25">
      <c r="A90" s="179" t="s">
        <v>3593</v>
      </c>
      <c r="B90" s="184" t="s">
        <v>3568</v>
      </c>
      <c r="C90" s="191" t="s">
        <v>3545</v>
      </c>
      <c r="D90" s="181" t="s">
        <v>3604</v>
      </c>
      <c r="E90" s="194"/>
      <c r="F90" s="194">
        <v>344</v>
      </c>
      <c r="G90" s="195"/>
      <c r="H90" s="191" t="s">
        <v>3653</v>
      </c>
      <c r="I90" s="191" t="s">
        <v>3654</v>
      </c>
      <c r="J90" s="89" t="s">
        <v>1254</v>
      </c>
      <c r="K90" s="56" t="s">
        <v>3614</v>
      </c>
      <c r="L90" s="89" t="s">
        <v>3637</v>
      </c>
      <c r="M90" s="182"/>
    </row>
    <row r="91" spans="1:13" s="178" customFormat="1" x14ac:dyDescent="0.25">
      <c r="A91" s="183" t="s">
        <v>3594</v>
      </c>
      <c r="B91" s="184" t="s">
        <v>3569</v>
      </c>
      <c r="C91" s="185" t="s">
        <v>2245</v>
      </c>
      <c r="D91" s="186" t="s">
        <v>2250</v>
      </c>
      <c r="E91" s="198">
        <v>46693.5</v>
      </c>
      <c r="F91" s="196">
        <v>41292.5</v>
      </c>
      <c r="G91" s="197">
        <v>2223.5</v>
      </c>
      <c r="H91" s="185" t="s">
        <v>3655</v>
      </c>
      <c r="I91" s="185" t="s">
        <v>3656</v>
      </c>
      <c r="J91" s="186" t="s">
        <v>933</v>
      </c>
      <c r="K91" s="187" t="s">
        <v>3615</v>
      </c>
      <c r="L91" s="186" t="s">
        <v>3638</v>
      </c>
      <c r="M91" s="188"/>
    </row>
    <row r="92" spans="1:13" s="177" customFormat="1" x14ac:dyDescent="0.25">
      <c r="A92" s="179" t="s">
        <v>3659</v>
      </c>
      <c r="B92" s="180" t="s">
        <v>3660</v>
      </c>
      <c r="C92" s="191" t="s">
        <v>3457</v>
      </c>
      <c r="D92" s="181" t="s">
        <v>3470</v>
      </c>
      <c r="E92" s="194"/>
      <c r="F92" s="194">
        <v>9587</v>
      </c>
      <c r="G92" s="195"/>
      <c r="H92" s="191" t="s">
        <v>3677</v>
      </c>
      <c r="I92" s="191" t="s">
        <v>3678</v>
      </c>
      <c r="J92" s="89" t="s">
        <v>1254</v>
      </c>
      <c r="K92" s="56" t="s">
        <v>3615</v>
      </c>
      <c r="L92" s="89" t="s">
        <v>3661</v>
      </c>
      <c r="M92" s="182"/>
    </row>
    <row r="93" spans="1:13" s="178" customFormat="1" x14ac:dyDescent="0.25">
      <c r="A93" s="183" t="s">
        <v>3662</v>
      </c>
      <c r="B93" s="184" t="s">
        <v>3663</v>
      </c>
      <c r="C93" s="185" t="s">
        <v>82</v>
      </c>
      <c r="D93" s="186" t="s">
        <v>1814</v>
      </c>
      <c r="E93" s="198"/>
      <c r="F93" s="196">
        <v>9000</v>
      </c>
      <c r="G93" s="197"/>
      <c r="H93" s="185" t="s">
        <v>3679</v>
      </c>
      <c r="I93" s="185" t="s">
        <v>3680</v>
      </c>
      <c r="J93" s="186" t="s">
        <v>1254</v>
      </c>
      <c r="K93" s="187" t="s">
        <v>3615</v>
      </c>
      <c r="L93" s="186" t="s">
        <v>3664</v>
      </c>
      <c r="M93" s="188"/>
    </row>
    <row r="94" spans="1:13" s="177" customFormat="1" x14ac:dyDescent="0.25">
      <c r="A94" s="179" t="s">
        <v>3665</v>
      </c>
      <c r="B94" s="180" t="s">
        <v>3666</v>
      </c>
      <c r="C94" s="191" t="s">
        <v>2153</v>
      </c>
      <c r="D94" s="181" t="s">
        <v>2156</v>
      </c>
      <c r="E94" s="194"/>
      <c r="F94" s="194">
        <v>437.44</v>
      </c>
      <c r="G94" s="195"/>
      <c r="H94" s="191" t="s">
        <v>2153</v>
      </c>
      <c r="I94" s="191" t="s">
        <v>2153</v>
      </c>
      <c r="J94" s="89" t="s">
        <v>769</v>
      </c>
      <c r="K94" s="56" t="s">
        <v>3615</v>
      </c>
      <c r="L94" s="89" t="s">
        <v>3667</v>
      </c>
      <c r="M94" s="182"/>
    </row>
    <row r="95" spans="1:13" s="178" customFormat="1" x14ac:dyDescent="0.25">
      <c r="A95" s="183" t="s">
        <v>3668</v>
      </c>
      <c r="B95" s="184" t="s">
        <v>3669</v>
      </c>
      <c r="C95" s="185" t="s">
        <v>736</v>
      </c>
      <c r="D95" s="186" t="s">
        <v>3681</v>
      </c>
      <c r="E95" s="198"/>
      <c r="F95" s="196">
        <v>18000</v>
      </c>
      <c r="G95" s="197"/>
      <c r="H95" s="185" t="s">
        <v>736</v>
      </c>
      <c r="I95" s="185" t="s">
        <v>736</v>
      </c>
      <c r="J95" s="186" t="s">
        <v>769</v>
      </c>
      <c r="K95" s="187" t="s">
        <v>3670</v>
      </c>
      <c r="L95" s="186" t="s">
        <v>3671</v>
      </c>
      <c r="M95" s="188"/>
    </row>
    <row r="96" spans="1:13" s="177" customFormat="1" x14ac:dyDescent="0.25">
      <c r="A96" s="179" t="s">
        <v>3672</v>
      </c>
      <c r="B96" s="180" t="s">
        <v>3673</v>
      </c>
      <c r="C96" s="191" t="s">
        <v>3674</v>
      </c>
      <c r="D96" s="181" t="s">
        <v>2621</v>
      </c>
      <c r="E96" s="194"/>
      <c r="F96" s="194">
        <v>1000</v>
      </c>
      <c r="G96" s="195"/>
      <c r="H96" s="191" t="s">
        <v>3674</v>
      </c>
      <c r="I96" s="191" t="s">
        <v>3674</v>
      </c>
      <c r="J96" s="89" t="s">
        <v>769</v>
      </c>
      <c r="K96" s="56" t="s">
        <v>3675</v>
      </c>
      <c r="L96" s="89" t="s">
        <v>3676</v>
      </c>
      <c r="M96" s="182"/>
    </row>
    <row r="97" spans="1:13" s="178" customFormat="1" x14ac:dyDescent="0.25">
      <c r="A97" s="183" t="s">
        <v>3682</v>
      </c>
      <c r="B97" s="184" t="s">
        <v>3683</v>
      </c>
      <c r="C97" s="185" t="s">
        <v>512</v>
      </c>
      <c r="D97" s="186" t="s">
        <v>2385</v>
      </c>
      <c r="E97" s="198"/>
      <c r="F97" s="196">
        <v>130</v>
      </c>
      <c r="G97" s="197"/>
      <c r="H97" s="185" t="s">
        <v>512</v>
      </c>
      <c r="I97" s="185" t="s">
        <v>512</v>
      </c>
      <c r="J97" s="186" t="s">
        <v>769</v>
      </c>
      <c r="K97" s="187" t="s">
        <v>3756</v>
      </c>
      <c r="L97" s="186" t="s">
        <v>2386</v>
      </c>
      <c r="M97" s="189"/>
    </row>
    <row r="98" spans="1:13" s="177" customFormat="1" x14ac:dyDescent="0.25">
      <c r="A98" s="179" t="s">
        <v>3684</v>
      </c>
      <c r="B98" s="180" t="s">
        <v>3685</v>
      </c>
      <c r="C98" s="191" t="s">
        <v>3021</v>
      </c>
      <c r="D98" s="181" t="s">
        <v>3022</v>
      </c>
      <c r="E98" s="194"/>
      <c r="F98" s="194">
        <v>26730</v>
      </c>
      <c r="G98" s="195"/>
      <c r="H98" s="191" t="s">
        <v>3021</v>
      </c>
      <c r="I98" s="191" t="s">
        <v>3021</v>
      </c>
      <c r="J98" s="89" t="s">
        <v>769</v>
      </c>
      <c r="K98" s="56" t="s">
        <v>3757</v>
      </c>
      <c r="L98" s="89" t="s">
        <v>3767</v>
      </c>
      <c r="M98" s="182"/>
    </row>
    <row r="99" spans="1:13" s="178" customFormat="1" x14ac:dyDescent="0.25">
      <c r="A99" s="183" t="s">
        <v>3686</v>
      </c>
      <c r="B99" s="184" t="s">
        <v>3687</v>
      </c>
      <c r="C99" s="185" t="s">
        <v>1647</v>
      </c>
      <c r="D99" s="186" t="s">
        <v>1833</v>
      </c>
      <c r="E99" s="198"/>
      <c r="F99" s="196">
        <v>6000</v>
      </c>
      <c r="G99" s="197"/>
      <c r="H99" s="185" t="s">
        <v>1647</v>
      </c>
      <c r="I99" s="185" t="s">
        <v>1647</v>
      </c>
      <c r="J99" s="186" t="s">
        <v>769</v>
      </c>
      <c r="K99" s="187" t="s">
        <v>3758</v>
      </c>
      <c r="L99" s="186" t="s">
        <v>2847</v>
      </c>
      <c r="M99" s="188"/>
    </row>
    <row r="100" spans="1:13" s="177" customFormat="1" x14ac:dyDescent="0.25">
      <c r="A100" s="179" t="s">
        <v>3688</v>
      </c>
      <c r="B100" s="180" t="s">
        <v>3689</v>
      </c>
      <c r="C100" s="191" t="s">
        <v>3732</v>
      </c>
      <c r="D100" s="181" t="s">
        <v>3741</v>
      </c>
      <c r="E100" s="194"/>
      <c r="F100" s="194">
        <v>7000</v>
      </c>
      <c r="G100" s="195"/>
      <c r="H100" s="191" t="s">
        <v>3732</v>
      </c>
      <c r="I100" s="191" t="s">
        <v>3732</v>
      </c>
      <c r="J100" s="89" t="s">
        <v>769</v>
      </c>
      <c r="K100" s="56" t="s">
        <v>3758</v>
      </c>
      <c r="L100" s="89" t="s">
        <v>3768</v>
      </c>
      <c r="M100" s="182"/>
    </row>
    <row r="101" spans="1:13" s="178" customFormat="1" x14ac:dyDescent="0.25">
      <c r="A101" s="183" t="s">
        <v>3690</v>
      </c>
      <c r="B101" s="184" t="s">
        <v>3691</v>
      </c>
      <c r="C101" s="185" t="s">
        <v>274</v>
      </c>
      <c r="D101" s="186" t="s">
        <v>1818</v>
      </c>
      <c r="E101" s="198"/>
      <c r="F101" s="196">
        <v>8140</v>
      </c>
      <c r="G101" s="197"/>
      <c r="H101" s="185" t="s">
        <v>274</v>
      </c>
      <c r="I101" s="185" t="s">
        <v>274</v>
      </c>
      <c r="J101" s="186" t="s">
        <v>769</v>
      </c>
      <c r="K101" s="187" t="s">
        <v>3758</v>
      </c>
      <c r="L101" s="186" t="s">
        <v>3769</v>
      </c>
      <c r="M101" s="189"/>
    </row>
    <row r="102" spans="1:13" s="177" customFormat="1" x14ac:dyDescent="0.25">
      <c r="A102" s="179" t="s">
        <v>3692</v>
      </c>
      <c r="B102" s="180" t="s">
        <v>3693</v>
      </c>
      <c r="C102" s="191" t="s">
        <v>3083</v>
      </c>
      <c r="D102" s="181" t="s">
        <v>3084</v>
      </c>
      <c r="E102" s="194"/>
      <c r="F102" s="194">
        <v>100</v>
      </c>
      <c r="G102" s="195"/>
      <c r="H102" s="191" t="s">
        <v>3083</v>
      </c>
      <c r="I102" s="191" t="s">
        <v>3083</v>
      </c>
      <c r="J102" s="89" t="s">
        <v>769</v>
      </c>
      <c r="K102" s="56" t="s">
        <v>3758</v>
      </c>
      <c r="L102" s="89" t="s">
        <v>3770</v>
      </c>
      <c r="M102" s="182"/>
    </row>
    <row r="103" spans="1:13" s="178" customFormat="1" x14ac:dyDescent="0.25">
      <c r="A103" s="183" t="s">
        <v>3694</v>
      </c>
      <c r="B103" s="184" t="s">
        <v>3695</v>
      </c>
      <c r="C103" s="185" t="s">
        <v>753</v>
      </c>
      <c r="D103" s="186" t="s">
        <v>3355</v>
      </c>
      <c r="E103" s="198"/>
      <c r="F103" s="196">
        <v>100</v>
      </c>
      <c r="G103" s="197"/>
      <c r="H103" s="185" t="s">
        <v>753</v>
      </c>
      <c r="I103" s="185" t="s">
        <v>753</v>
      </c>
      <c r="J103" s="186" t="s">
        <v>769</v>
      </c>
      <c r="K103" s="187" t="s">
        <v>3758</v>
      </c>
      <c r="L103" s="186" t="s">
        <v>3771</v>
      </c>
      <c r="M103" s="188"/>
    </row>
    <row r="104" spans="1:13" s="177" customFormat="1" x14ac:dyDescent="0.25">
      <c r="A104" s="179" t="s">
        <v>3696</v>
      </c>
      <c r="B104" s="180" t="s">
        <v>3697</v>
      </c>
      <c r="C104" s="191" t="s">
        <v>3733</v>
      </c>
      <c r="D104" s="181" t="s">
        <v>3742</v>
      </c>
      <c r="E104" s="194"/>
      <c r="F104" s="194">
        <v>2770</v>
      </c>
      <c r="G104" s="195"/>
      <c r="H104" s="191" t="s">
        <v>3753</v>
      </c>
      <c r="I104" s="191" t="s">
        <v>3753</v>
      </c>
      <c r="J104" s="89" t="s">
        <v>1254</v>
      </c>
      <c r="K104" s="56" t="s">
        <v>3759</v>
      </c>
      <c r="L104" s="89" t="s">
        <v>3772</v>
      </c>
      <c r="M104" s="182"/>
    </row>
    <row r="105" spans="1:13" s="178" customFormat="1" x14ac:dyDescent="0.25">
      <c r="A105" s="183" t="s">
        <v>3698</v>
      </c>
      <c r="B105" s="184" t="s">
        <v>3699</v>
      </c>
      <c r="C105" s="185" t="s">
        <v>184</v>
      </c>
      <c r="D105" s="186" t="s">
        <v>1832</v>
      </c>
      <c r="E105" s="198"/>
      <c r="F105" s="196">
        <v>4000</v>
      </c>
      <c r="G105" s="197"/>
      <c r="H105" s="185" t="s">
        <v>184</v>
      </c>
      <c r="I105" s="185" t="s">
        <v>184</v>
      </c>
      <c r="J105" s="186" t="s">
        <v>769</v>
      </c>
      <c r="K105" s="187" t="s">
        <v>3759</v>
      </c>
      <c r="L105" s="186" t="s">
        <v>3773</v>
      </c>
      <c r="M105" s="188"/>
    </row>
    <row r="106" spans="1:13" s="177" customFormat="1" x14ac:dyDescent="0.25">
      <c r="A106" s="179" t="s">
        <v>3700</v>
      </c>
      <c r="B106" s="180" t="s">
        <v>3701</v>
      </c>
      <c r="C106" s="191" t="s">
        <v>3734</v>
      </c>
      <c r="D106" s="181" t="s">
        <v>3743</v>
      </c>
      <c r="E106" s="194"/>
      <c r="F106" s="194">
        <v>531.5</v>
      </c>
      <c r="G106" s="195"/>
      <c r="H106" s="191" t="s">
        <v>3751</v>
      </c>
      <c r="I106" s="191" t="s">
        <v>3752</v>
      </c>
      <c r="J106" s="89" t="s">
        <v>1254</v>
      </c>
      <c r="K106" s="56" t="s">
        <v>3759</v>
      </c>
      <c r="L106" s="89" t="s">
        <v>3774</v>
      </c>
      <c r="M106" s="182"/>
    </row>
    <row r="107" spans="1:13" s="178" customFormat="1" x14ac:dyDescent="0.25">
      <c r="A107" s="183" t="s">
        <v>3702</v>
      </c>
      <c r="B107" s="184" t="s">
        <v>3703</v>
      </c>
      <c r="C107" s="185" t="s">
        <v>3735</v>
      </c>
      <c r="D107" s="186" t="s">
        <v>1966</v>
      </c>
      <c r="E107" s="198"/>
      <c r="F107" s="196">
        <v>23743.439999999999</v>
      </c>
      <c r="G107" s="197"/>
      <c r="H107" s="185" t="s">
        <v>3735</v>
      </c>
      <c r="I107" s="185" t="s">
        <v>3735</v>
      </c>
      <c r="J107" s="186" t="s">
        <v>769</v>
      </c>
      <c r="K107" s="187" t="s">
        <v>3760</v>
      </c>
      <c r="L107" s="186" t="s">
        <v>3775</v>
      </c>
      <c r="M107" s="188"/>
    </row>
    <row r="108" spans="1:13" s="177" customFormat="1" x14ac:dyDescent="0.25">
      <c r="A108" s="179" t="s">
        <v>3704</v>
      </c>
      <c r="B108" s="184" t="s">
        <v>3705</v>
      </c>
      <c r="C108" s="191" t="s">
        <v>1758</v>
      </c>
      <c r="D108" s="181" t="s">
        <v>1774</v>
      </c>
      <c r="E108" s="194"/>
      <c r="F108" s="194">
        <v>5000</v>
      </c>
      <c r="G108" s="195"/>
      <c r="H108" s="191" t="s">
        <v>1758</v>
      </c>
      <c r="I108" s="191" t="s">
        <v>1758</v>
      </c>
      <c r="J108" s="89" t="s">
        <v>769</v>
      </c>
      <c r="K108" s="56" t="s">
        <v>3760</v>
      </c>
      <c r="L108" s="89" t="s">
        <v>3776</v>
      </c>
      <c r="M108" s="182"/>
    </row>
    <row r="109" spans="1:13" s="178" customFormat="1" x14ac:dyDescent="0.25">
      <c r="A109" s="183" t="s">
        <v>3706</v>
      </c>
      <c r="B109" s="184" t="s">
        <v>3707</v>
      </c>
      <c r="C109" s="185" t="s">
        <v>165</v>
      </c>
      <c r="D109" s="186" t="s">
        <v>3744</v>
      </c>
      <c r="E109" s="198"/>
      <c r="F109" s="196">
        <v>10000</v>
      </c>
      <c r="G109" s="197"/>
      <c r="H109" s="185" t="s">
        <v>165</v>
      </c>
      <c r="I109" s="185" t="s">
        <v>165</v>
      </c>
      <c r="J109" s="186" t="s">
        <v>769</v>
      </c>
      <c r="K109" s="187" t="s">
        <v>3760</v>
      </c>
      <c r="L109" s="186" t="s">
        <v>3777</v>
      </c>
      <c r="M109" s="188"/>
    </row>
    <row r="110" spans="1:13" s="177" customFormat="1" x14ac:dyDescent="0.25">
      <c r="A110" s="179" t="s">
        <v>3708</v>
      </c>
      <c r="B110" s="180" t="s">
        <v>3709</v>
      </c>
      <c r="C110" s="191" t="s">
        <v>3736</v>
      </c>
      <c r="D110" s="181" t="s">
        <v>3745</v>
      </c>
      <c r="E110" s="194"/>
      <c r="F110" s="194">
        <v>800</v>
      </c>
      <c r="G110" s="195"/>
      <c r="H110" s="191" t="s">
        <v>3736</v>
      </c>
      <c r="I110" s="191" t="s">
        <v>3736</v>
      </c>
      <c r="J110" s="89" t="s">
        <v>769</v>
      </c>
      <c r="K110" s="56" t="s">
        <v>3761</v>
      </c>
      <c r="L110" s="89" t="s">
        <v>3778</v>
      </c>
      <c r="M110" s="182"/>
    </row>
    <row r="111" spans="1:13" s="178" customFormat="1" x14ac:dyDescent="0.25">
      <c r="A111" s="183" t="s">
        <v>3901</v>
      </c>
      <c r="B111" s="184" t="s">
        <v>3902</v>
      </c>
      <c r="C111" s="185" t="s">
        <v>1766</v>
      </c>
      <c r="D111" s="186" t="s">
        <v>1783</v>
      </c>
      <c r="E111" s="198">
        <v>206928.24</v>
      </c>
      <c r="F111" s="196">
        <v>140814.06</v>
      </c>
      <c r="G111" s="197">
        <v>3500</v>
      </c>
      <c r="H111" s="185" t="s">
        <v>3904</v>
      </c>
      <c r="I111" s="185" t="s">
        <v>3905</v>
      </c>
      <c r="J111" s="186" t="s">
        <v>933</v>
      </c>
      <c r="K111" s="187" t="s">
        <v>3906</v>
      </c>
      <c r="L111" s="186" t="s">
        <v>3903</v>
      </c>
      <c r="M111" s="188"/>
    </row>
    <row r="112" spans="1:13" s="177" customFormat="1" x14ac:dyDescent="0.25">
      <c r="A112" s="179" t="s">
        <v>3710</v>
      </c>
      <c r="B112" s="180" t="s">
        <v>3711</v>
      </c>
      <c r="C112" s="191" t="s">
        <v>3737</v>
      </c>
      <c r="D112" s="181" t="s">
        <v>3746</v>
      </c>
      <c r="E112" s="194"/>
      <c r="F112" s="194">
        <v>18000</v>
      </c>
      <c r="G112" s="195"/>
      <c r="H112" s="191" t="s">
        <v>3737</v>
      </c>
      <c r="I112" s="191" t="s">
        <v>3737</v>
      </c>
      <c r="J112" s="89" t="s">
        <v>769</v>
      </c>
      <c r="K112" s="56" t="s">
        <v>3762</v>
      </c>
      <c r="L112" s="89" t="s">
        <v>3779</v>
      </c>
      <c r="M112" s="182"/>
    </row>
    <row r="113" spans="1:13" s="178" customFormat="1" x14ac:dyDescent="0.25">
      <c r="A113" s="183" t="s">
        <v>3712</v>
      </c>
      <c r="B113" s="184" t="s">
        <v>3713</v>
      </c>
      <c r="C113" s="185" t="s">
        <v>221</v>
      </c>
      <c r="D113" s="186" t="s">
        <v>3747</v>
      </c>
      <c r="E113" s="198"/>
      <c r="F113" s="196">
        <v>1250</v>
      </c>
      <c r="G113" s="197"/>
      <c r="H113" s="185" t="s">
        <v>221</v>
      </c>
      <c r="I113" s="185" t="s">
        <v>221</v>
      </c>
      <c r="J113" s="186" t="s">
        <v>769</v>
      </c>
      <c r="K113" s="187" t="s">
        <v>3763</v>
      </c>
      <c r="L113" s="186" t="s">
        <v>3780</v>
      </c>
      <c r="M113" s="188"/>
    </row>
    <row r="114" spans="1:13" s="177" customFormat="1" x14ac:dyDescent="0.25">
      <c r="A114" s="179" t="s">
        <v>3714</v>
      </c>
      <c r="B114" s="180" t="s">
        <v>3715</v>
      </c>
      <c r="C114" s="191" t="s">
        <v>480</v>
      </c>
      <c r="D114" s="181" t="s">
        <v>2319</v>
      </c>
      <c r="E114" s="194"/>
      <c r="F114" s="194">
        <v>1734.6</v>
      </c>
      <c r="G114" s="195"/>
      <c r="H114" s="191" t="s">
        <v>480</v>
      </c>
      <c r="I114" s="191" t="s">
        <v>480</v>
      </c>
      <c r="J114" s="89" t="s">
        <v>769</v>
      </c>
      <c r="K114" s="56" t="s">
        <v>3763</v>
      </c>
      <c r="L114" s="89" t="s">
        <v>3781</v>
      </c>
      <c r="M114" s="182"/>
    </row>
    <row r="115" spans="1:13" s="178" customFormat="1" x14ac:dyDescent="0.25">
      <c r="A115" s="183" t="s">
        <v>3716</v>
      </c>
      <c r="B115" s="184" t="s">
        <v>3717</v>
      </c>
      <c r="C115" s="185" t="s">
        <v>3738</v>
      </c>
      <c r="D115" s="186" t="s">
        <v>3748</v>
      </c>
      <c r="E115" s="198"/>
      <c r="F115" s="196">
        <v>4520</v>
      </c>
      <c r="G115" s="197"/>
      <c r="H115" s="185" t="s">
        <v>3738</v>
      </c>
      <c r="I115" s="185" t="s">
        <v>3738</v>
      </c>
      <c r="J115" s="186" t="s">
        <v>769</v>
      </c>
      <c r="K115" s="187" t="s">
        <v>3764</v>
      </c>
      <c r="L115" s="186" t="s">
        <v>3782</v>
      </c>
      <c r="M115" s="189"/>
    </row>
    <row r="116" spans="1:13" s="177" customFormat="1" x14ac:dyDescent="0.25">
      <c r="A116" s="179" t="s">
        <v>3718</v>
      </c>
      <c r="B116" s="180" t="s">
        <v>3719</v>
      </c>
      <c r="C116" s="191" t="s">
        <v>274</v>
      </c>
      <c r="D116" s="181" t="s">
        <v>1818</v>
      </c>
      <c r="E116" s="194"/>
      <c r="F116" s="194">
        <v>36575.9</v>
      </c>
      <c r="G116" s="195"/>
      <c r="H116" s="191" t="s">
        <v>3754</v>
      </c>
      <c r="I116" s="191" t="s">
        <v>3755</v>
      </c>
      <c r="J116" s="89" t="s">
        <v>1254</v>
      </c>
      <c r="K116" s="56" t="s">
        <v>3764</v>
      </c>
      <c r="L116" s="89" t="s">
        <v>3783</v>
      </c>
      <c r="M116" s="182"/>
    </row>
    <row r="117" spans="1:13" s="178" customFormat="1" x14ac:dyDescent="0.25">
      <c r="A117" s="183" t="s">
        <v>3790</v>
      </c>
      <c r="B117" s="184" t="s">
        <v>3791</v>
      </c>
      <c r="C117" s="185" t="s">
        <v>3792</v>
      </c>
      <c r="D117" s="186" t="s">
        <v>3794</v>
      </c>
      <c r="E117" s="198">
        <v>58761.75</v>
      </c>
      <c r="F117" s="196">
        <v>47783.99</v>
      </c>
      <c r="G117" s="197">
        <v>1000</v>
      </c>
      <c r="H117" s="185" t="s">
        <v>3795</v>
      </c>
      <c r="I117" s="185" t="s">
        <v>3792</v>
      </c>
      <c r="J117" s="186" t="s">
        <v>933</v>
      </c>
      <c r="K117" s="187" t="s">
        <v>3764</v>
      </c>
      <c r="L117" s="186" t="s">
        <v>3793</v>
      </c>
      <c r="M117" s="188"/>
    </row>
    <row r="118" spans="1:13" s="177" customFormat="1" x14ac:dyDescent="0.25">
      <c r="A118" s="179" t="s">
        <v>3720</v>
      </c>
      <c r="B118" s="180" t="s">
        <v>3721</v>
      </c>
      <c r="C118" s="191" t="s">
        <v>2789</v>
      </c>
      <c r="D118" s="181" t="s">
        <v>2790</v>
      </c>
      <c r="E118" s="194"/>
      <c r="F118" s="194">
        <v>5760</v>
      </c>
      <c r="G118" s="195"/>
      <c r="H118" s="191" t="s">
        <v>2789</v>
      </c>
      <c r="I118" s="191" t="s">
        <v>2789</v>
      </c>
      <c r="J118" s="89" t="s">
        <v>769</v>
      </c>
      <c r="K118" s="56" t="s">
        <v>3764</v>
      </c>
      <c r="L118" s="89" t="s">
        <v>3784</v>
      </c>
      <c r="M118" s="182"/>
    </row>
    <row r="119" spans="1:13" s="178" customFormat="1" x14ac:dyDescent="0.25">
      <c r="A119" s="183" t="s">
        <v>3722</v>
      </c>
      <c r="B119" s="184" t="s">
        <v>3723</v>
      </c>
      <c r="C119" s="185" t="s">
        <v>2754</v>
      </c>
      <c r="D119" s="190" t="s">
        <v>2759</v>
      </c>
      <c r="E119" s="198"/>
      <c r="F119" s="196">
        <v>2100</v>
      </c>
      <c r="G119" s="197"/>
      <c r="H119" s="185" t="s">
        <v>2754</v>
      </c>
      <c r="I119" s="185" t="s">
        <v>2754</v>
      </c>
      <c r="J119" s="186" t="s">
        <v>769</v>
      </c>
      <c r="K119" s="187" t="s">
        <v>3765</v>
      </c>
      <c r="L119" s="186" t="s">
        <v>3785</v>
      </c>
      <c r="M119" s="188"/>
    </row>
    <row r="120" spans="1:13" s="177" customFormat="1" x14ac:dyDescent="0.25">
      <c r="A120" s="179" t="s">
        <v>3724</v>
      </c>
      <c r="B120" s="180" t="s">
        <v>3725</v>
      </c>
      <c r="C120" s="191" t="s">
        <v>757</v>
      </c>
      <c r="D120" s="181" t="s">
        <v>3749</v>
      </c>
      <c r="E120" s="194"/>
      <c r="F120" s="194">
        <v>450</v>
      </c>
      <c r="G120" s="195"/>
      <c r="H120" s="191" t="s">
        <v>757</v>
      </c>
      <c r="I120" s="191" t="s">
        <v>757</v>
      </c>
      <c r="J120" s="89" t="s">
        <v>769</v>
      </c>
      <c r="K120" s="56" t="s">
        <v>3765</v>
      </c>
      <c r="L120" s="89" t="s">
        <v>3786</v>
      </c>
      <c r="M120" s="182"/>
    </row>
    <row r="121" spans="1:13" s="178" customFormat="1" x14ac:dyDescent="0.25">
      <c r="A121" s="183" t="s">
        <v>3726</v>
      </c>
      <c r="B121" s="184" t="s">
        <v>3727</v>
      </c>
      <c r="C121" s="185" t="s">
        <v>3739</v>
      </c>
      <c r="D121" s="190" t="s">
        <v>1788</v>
      </c>
      <c r="E121" s="198"/>
      <c r="F121" s="196">
        <v>60</v>
      </c>
      <c r="G121" s="197"/>
      <c r="H121" s="185" t="s">
        <v>3739</v>
      </c>
      <c r="I121" s="185" t="s">
        <v>3739</v>
      </c>
      <c r="J121" s="186" t="s">
        <v>769</v>
      </c>
      <c r="K121" s="187" t="s">
        <v>3765</v>
      </c>
      <c r="L121" s="186" t="s">
        <v>3787</v>
      </c>
      <c r="M121" s="188"/>
    </row>
    <row r="122" spans="1:13" s="177" customFormat="1" x14ac:dyDescent="0.25">
      <c r="A122" s="179" t="s">
        <v>3728</v>
      </c>
      <c r="B122" s="184" t="s">
        <v>3729</v>
      </c>
      <c r="C122" s="191" t="s">
        <v>745</v>
      </c>
      <c r="D122" s="181" t="s">
        <v>3166</v>
      </c>
      <c r="E122" s="194"/>
      <c r="F122" s="194">
        <v>74687</v>
      </c>
      <c r="G122" s="195"/>
      <c r="H122" s="191" t="s">
        <v>745</v>
      </c>
      <c r="I122" s="191" t="s">
        <v>745</v>
      </c>
      <c r="J122" s="89" t="s">
        <v>769</v>
      </c>
      <c r="K122" s="56" t="s">
        <v>3766</v>
      </c>
      <c r="L122" s="89" t="s">
        <v>3788</v>
      </c>
      <c r="M122" s="182"/>
    </row>
    <row r="123" spans="1:13" s="178" customFormat="1" x14ac:dyDescent="0.25">
      <c r="A123" s="183" t="s">
        <v>3730</v>
      </c>
      <c r="B123" s="184" t="s">
        <v>3731</v>
      </c>
      <c r="C123" s="185" t="s">
        <v>3740</v>
      </c>
      <c r="D123" s="186" t="s">
        <v>3750</v>
      </c>
      <c r="E123" s="198"/>
      <c r="F123" s="196">
        <v>2500</v>
      </c>
      <c r="G123" s="197"/>
      <c r="H123" s="185" t="s">
        <v>3740</v>
      </c>
      <c r="I123" s="185" t="s">
        <v>3740</v>
      </c>
      <c r="J123" s="186" t="s">
        <v>769</v>
      </c>
      <c r="K123" s="187" t="s">
        <v>3765</v>
      </c>
      <c r="L123" s="186" t="s">
        <v>3789</v>
      </c>
      <c r="M123" s="188"/>
    </row>
    <row r="124" spans="1:13" s="177" customFormat="1" x14ac:dyDescent="0.25">
      <c r="A124" s="179" t="s">
        <v>3796</v>
      </c>
      <c r="B124" s="180" t="s">
        <v>3826</v>
      </c>
      <c r="C124" s="191" t="s">
        <v>3819</v>
      </c>
      <c r="D124" s="181" t="s">
        <v>3851</v>
      </c>
      <c r="E124" s="194"/>
      <c r="F124" s="194">
        <v>2600</v>
      </c>
      <c r="G124" s="195"/>
      <c r="H124" s="191" t="s">
        <v>3819</v>
      </c>
      <c r="I124" s="191" t="s">
        <v>3819</v>
      </c>
      <c r="J124" s="89" t="s">
        <v>769</v>
      </c>
      <c r="K124" s="56" t="s">
        <v>3857</v>
      </c>
      <c r="L124" s="89" t="s">
        <v>3871</v>
      </c>
      <c r="M124" s="182"/>
    </row>
    <row r="125" spans="1:13" s="178" customFormat="1" x14ac:dyDescent="0.25">
      <c r="A125" s="183" t="s">
        <v>3797</v>
      </c>
      <c r="B125" s="184" t="s">
        <v>3827</v>
      </c>
      <c r="C125" s="185" t="s">
        <v>745</v>
      </c>
      <c r="D125" s="186" t="s">
        <v>3166</v>
      </c>
      <c r="E125" s="198"/>
      <c r="F125" s="196">
        <v>250</v>
      </c>
      <c r="G125" s="197"/>
      <c r="H125" s="185" t="s">
        <v>745</v>
      </c>
      <c r="I125" s="185" t="s">
        <v>745</v>
      </c>
      <c r="J125" s="186" t="s">
        <v>769</v>
      </c>
      <c r="K125" s="187" t="s">
        <v>3858</v>
      </c>
      <c r="L125" s="186" t="s">
        <v>3872</v>
      </c>
      <c r="M125" s="188"/>
    </row>
    <row r="126" spans="1:13" s="177" customFormat="1" x14ac:dyDescent="0.25">
      <c r="A126" s="179" t="s">
        <v>3797</v>
      </c>
      <c r="B126" s="180" t="s">
        <v>3828</v>
      </c>
      <c r="C126" s="191" t="s">
        <v>745</v>
      </c>
      <c r="D126" s="181" t="s">
        <v>3166</v>
      </c>
      <c r="E126" s="194"/>
      <c r="F126" s="194">
        <v>20</v>
      </c>
      <c r="G126" s="195"/>
      <c r="H126" s="191" t="s">
        <v>745</v>
      </c>
      <c r="I126" s="191" t="s">
        <v>745</v>
      </c>
      <c r="J126" s="89" t="s">
        <v>769</v>
      </c>
      <c r="K126" s="56" t="s">
        <v>3858</v>
      </c>
      <c r="L126" s="89" t="s">
        <v>3873</v>
      </c>
      <c r="M126" s="182"/>
    </row>
    <row r="127" spans="1:13" s="178" customFormat="1" x14ac:dyDescent="0.25">
      <c r="A127" s="183" t="s">
        <v>3797</v>
      </c>
      <c r="B127" s="184" t="s">
        <v>3829</v>
      </c>
      <c r="C127" s="185" t="s">
        <v>745</v>
      </c>
      <c r="D127" s="186" t="s">
        <v>3166</v>
      </c>
      <c r="E127" s="198"/>
      <c r="F127" s="196">
        <v>11687</v>
      </c>
      <c r="G127" s="197"/>
      <c r="H127" s="185" t="s">
        <v>745</v>
      </c>
      <c r="I127" s="185" t="s">
        <v>745</v>
      </c>
      <c r="J127" s="186" t="s">
        <v>769</v>
      </c>
      <c r="K127" s="187" t="s">
        <v>3858</v>
      </c>
      <c r="L127" s="186" t="s">
        <v>3874</v>
      </c>
      <c r="M127" s="188"/>
    </row>
    <row r="128" spans="1:13" s="177" customFormat="1" x14ac:dyDescent="0.25">
      <c r="A128" s="179" t="s">
        <v>3798</v>
      </c>
      <c r="B128" s="180" t="s">
        <v>3830</v>
      </c>
      <c r="C128" s="191" t="s">
        <v>3820</v>
      </c>
      <c r="D128" s="181" t="s">
        <v>3852</v>
      </c>
      <c r="E128" s="194"/>
      <c r="F128" s="194">
        <v>950</v>
      </c>
      <c r="G128" s="195"/>
      <c r="H128" s="191" t="s">
        <v>3820</v>
      </c>
      <c r="I128" s="191" t="s">
        <v>3820</v>
      </c>
      <c r="J128" s="89" t="s">
        <v>769</v>
      </c>
      <c r="K128" s="56" t="s">
        <v>3858</v>
      </c>
      <c r="L128" s="89" t="s">
        <v>3875</v>
      </c>
      <c r="M128" s="182"/>
    </row>
    <row r="129" spans="1:13" s="178" customFormat="1" x14ac:dyDescent="0.25">
      <c r="A129" s="183" t="s">
        <v>3799</v>
      </c>
      <c r="B129" s="184" t="s">
        <v>3831</v>
      </c>
      <c r="C129" s="185" t="s">
        <v>3315</v>
      </c>
      <c r="D129" s="186" t="s">
        <v>1978</v>
      </c>
      <c r="E129" s="198"/>
      <c r="F129" s="196">
        <v>400</v>
      </c>
      <c r="G129" s="197"/>
      <c r="H129" s="185" t="s">
        <v>3315</v>
      </c>
      <c r="I129" s="185" t="s">
        <v>3315</v>
      </c>
      <c r="J129" s="186" t="s">
        <v>769</v>
      </c>
      <c r="K129" s="187" t="s">
        <v>3858</v>
      </c>
      <c r="L129" s="186" t="s">
        <v>3876</v>
      </c>
      <c r="M129" s="189"/>
    </row>
    <row r="130" spans="1:13" s="177" customFormat="1" x14ac:dyDescent="0.25">
      <c r="A130" s="179" t="s">
        <v>3800</v>
      </c>
      <c r="B130" s="180" t="s">
        <v>3832</v>
      </c>
      <c r="C130" s="191" t="s">
        <v>928</v>
      </c>
      <c r="D130" s="181" t="s">
        <v>1820</v>
      </c>
      <c r="E130" s="194"/>
      <c r="F130" s="194">
        <v>20419.400000000001</v>
      </c>
      <c r="G130" s="195"/>
      <c r="H130" s="191" t="s">
        <v>3893</v>
      </c>
      <c r="I130" s="191" t="s">
        <v>3895</v>
      </c>
      <c r="J130" s="89" t="s">
        <v>1254</v>
      </c>
      <c r="K130" s="56" t="s">
        <v>3859</v>
      </c>
      <c r="L130" s="89" t="s">
        <v>3877</v>
      </c>
      <c r="M130" s="182"/>
    </row>
    <row r="131" spans="1:13" s="178" customFormat="1" x14ac:dyDescent="0.25">
      <c r="A131" s="183" t="s">
        <v>3801</v>
      </c>
      <c r="B131" s="184" t="s">
        <v>3833</v>
      </c>
      <c r="C131" s="185" t="s">
        <v>3821</v>
      </c>
      <c r="D131" s="186" t="s">
        <v>3853</v>
      </c>
      <c r="E131" s="198"/>
      <c r="F131" s="196">
        <v>10000</v>
      </c>
      <c r="G131" s="197"/>
      <c r="H131" s="185" t="s">
        <v>3896</v>
      </c>
      <c r="I131" s="185" t="s">
        <v>3894</v>
      </c>
      <c r="J131" s="186" t="s">
        <v>1254</v>
      </c>
      <c r="K131" s="187" t="s">
        <v>3859</v>
      </c>
      <c r="L131" s="186" t="s">
        <v>3878</v>
      </c>
      <c r="M131" s="188"/>
    </row>
    <row r="132" spans="1:13" s="177" customFormat="1" x14ac:dyDescent="0.25">
      <c r="A132" s="179" t="s">
        <v>3802</v>
      </c>
      <c r="B132" s="180" t="s">
        <v>3834</v>
      </c>
      <c r="C132" s="191" t="s">
        <v>472</v>
      </c>
      <c r="D132" s="181" t="s">
        <v>3854</v>
      </c>
      <c r="E132" s="194"/>
      <c r="F132" s="194">
        <v>550</v>
      </c>
      <c r="G132" s="195"/>
      <c r="H132" s="191" t="s">
        <v>472</v>
      </c>
      <c r="I132" s="191" t="s">
        <v>472</v>
      </c>
      <c r="J132" s="89" t="s">
        <v>769</v>
      </c>
      <c r="K132" s="56" t="s">
        <v>3860</v>
      </c>
      <c r="L132" s="89" t="s">
        <v>3879</v>
      </c>
      <c r="M132" s="182"/>
    </row>
    <row r="133" spans="1:13" s="178" customFormat="1" x14ac:dyDescent="0.25">
      <c r="A133" s="183" t="s">
        <v>3803</v>
      </c>
      <c r="B133" s="184" t="s">
        <v>3835</v>
      </c>
      <c r="C133" s="185" t="s">
        <v>3822</v>
      </c>
      <c r="D133" s="186" t="s">
        <v>1980</v>
      </c>
      <c r="E133" s="198"/>
      <c r="F133" s="196">
        <v>1000</v>
      </c>
      <c r="G133" s="197"/>
      <c r="H133" s="185" t="s">
        <v>3822</v>
      </c>
      <c r="I133" s="185" t="s">
        <v>3822</v>
      </c>
      <c r="J133" s="186" t="s">
        <v>769</v>
      </c>
      <c r="K133" s="187" t="s">
        <v>3859</v>
      </c>
      <c r="L133" s="186" t="s">
        <v>3880</v>
      </c>
      <c r="M133" s="189"/>
    </row>
    <row r="134" spans="1:13" s="177" customFormat="1" x14ac:dyDescent="0.25">
      <c r="A134" s="179" t="s">
        <v>3804</v>
      </c>
      <c r="B134" s="180" t="s">
        <v>3836</v>
      </c>
      <c r="C134" s="191" t="s">
        <v>758</v>
      </c>
      <c r="D134" s="181" t="s">
        <v>3855</v>
      </c>
      <c r="E134" s="194"/>
      <c r="F134" s="194">
        <v>4788</v>
      </c>
      <c r="G134" s="195"/>
      <c r="H134" s="191" t="s">
        <v>3897</v>
      </c>
      <c r="I134" s="191" t="s">
        <v>3898</v>
      </c>
      <c r="J134" s="89" t="s">
        <v>1254</v>
      </c>
      <c r="K134" s="56" t="s">
        <v>3861</v>
      </c>
      <c r="L134" s="89" t="s">
        <v>2941</v>
      </c>
      <c r="M134" s="182"/>
    </row>
    <row r="135" spans="1:13" s="178" customFormat="1" x14ac:dyDescent="0.25">
      <c r="A135" s="183" t="s">
        <v>3805</v>
      </c>
      <c r="B135" s="184" t="s">
        <v>3837</v>
      </c>
      <c r="C135" s="185" t="s">
        <v>3823</v>
      </c>
      <c r="D135" s="186" t="s">
        <v>3856</v>
      </c>
      <c r="E135" s="198"/>
      <c r="F135" s="196">
        <v>10400</v>
      </c>
      <c r="G135" s="197"/>
      <c r="H135" s="185" t="s">
        <v>3823</v>
      </c>
      <c r="I135" s="185" t="s">
        <v>3823</v>
      </c>
      <c r="J135" s="186" t="s">
        <v>769</v>
      </c>
      <c r="K135" s="187" t="s">
        <v>3861</v>
      </c>
      <c r="L135" s="186" t="s">
        <v>3881</v>
      </c>
      <c r="M135" s="188"/>
    </row>
    <row r="136" spans="1:13" s="177" customFormat="1" x14ac:dyDescent="0.25">
      <c r="A136" s="179" t="s">
        <v>3790</v>
      </c>
      <c r="B136" s="180" t="s">
        <v>3791</v>
      </c>
      <c r="C136" s="191" t="s">
        <v>3792</v>
      </c>
      <c r="D136" s="181" t="s">
        <v>3794</v>
      </c>
      <c r="E136" s="194"/>
      <c r="F136" s="194">
        <v>48783.99</v>
      </c>
      <c r="G136" s="195"/>
      <c r="H136" s="191" t="s">
        <v>3795</v>
      </c>
      <c r="I136" s="191" t="s">
        <v>3899</v>
      </c>
      <c r="J136" s="89" t="s">
        <v>933</v>
      </c>
      <c r="K136" s="56" t="s">
        <v>3764</v>
      </c>
      <c r="L136" s="89" t="s">
        <v>3793</v>
      </c>
      <c r="M136" s="182"/>
    </row>
    <row r="137" spans="1:13" s="178" customFormat="1" x14ac:dyDescent="0.25">
      <c r="A137" s="183" t="s">
        <v>3806</v>
      </c>
      <c r="B137" s="184" t="s">
        <v>3838</v>
      </c>
      <c r="C137" s="185" t="s">
        <v>3824</v>
      </c>
      <c r="D137" s="186" t="s">
        <v>2413</v>
      </c>
      <c r="E137" s="198"/>
      <c r="F137" s="196">
        <v>2296</v>
      </c>
      <c r="G137" s="197"/>
      <c r="H137" s="185" t="s">
        <v>3824</v>
      </c>
      <c r="I137" s="185" t="s">
        <v>3824</v>
      </c>
      <c r="J137" s="186" t="s">
        <v>769</v>
      </c>
      <c r="K137" s="187" t="s">
        <v>3862</v>
      </c>
      <c r="L137" s="186" t="s">
        <v>3882</v>
      </c>
      <c r="M137" s="188"/>
    </row>
    <row r="138" spans="1:13" s="177" customFormat="1" x14ac:dyDescent="0.25">
      <c r="A138" s="179" t="s">
        <v>3807</v>
      </c>
      <c r="B138" s="180" t="s">
        <v>3839</v>
      </c>
      <c r="C138" s="191" t="s">
        <v>2153</v>
      </c>
      <c r="D138" s="181" t="s">
        <v>2156</v>
      </c>
      <c r="E138" s="194"/>
      <c r="F138" s="194">
        <v>131.77000000000001</v>
      </c>
      <c r="G138" s="195"/>
      <c r="H138" s="191" t="s">
        <v>2153</v>
      </c>
      <c r="I138" s="191" t="s">
        <v>2153</v>
      </c>
      <c r="J138" s="89" t="s">
        <v>769</v>
      </c>
      <c r="K138" s="56" t="s">
        <v>3863</v>
      </c>
      <c r="L138" s="89" t="s">
        <v>3883</v>
      </c>
      <c r="M138" s="182"/>
    </row>
    <row r="139" spans="1:13" s="178" customFormat="1" x14ac:dyDescent="0.25">
      <c r="A139" s="183" t="s">
        <v>3808</v>
      </c>
      <c r="B139" s="184" t="s">
        <v>3850</v>
      </c>
      <c r="C139" s="185" t="s">
        <v>745</v>
      </c>
      <c r="D139" s="186" t="s">
        <v>3166</v>
      </c>
      <c r="E139" s="198"/>
      <c r="F139" s="196">
        <v>116.11</v>
      </c>
      <c r="G139" s="197"/>
      <c r="H139" s="185" t="s">
        <v>745</v>
      </c>
      <c r="I139" s="185" t="s">
        <v>745</v>
      </c>
      <c r="J139" s="186" t="s">
        <v>769</v>
      </c>
      <c r="K139" s="187" t="s">
        <v>3864</v>
      </c>
      <c r="L139" s="186" t="s">
        <v>3884</v>
      </c>
      <c r="M139" s="188"/>
    </row>
    <row r="140" spans="1:13" s="177" customFormat="1" x14ac:dyDescent="0.25">
      <c r="A140" s="179" t="s">
        <v>3809</v>
      </c>
      <c r="B140" s="184" t="s">
        <v>3840</v>
      </c>
      <c r="C140" s="191" t="s">
        <v>741</v>
      </c>
      <c r="D140" s="181" t="s">
        <v>3355</v>
      </c>
      <c r="E140" s="194"/>
      <c r="F140" s="194">
        <v>1000</v>
      </c>
      <c r="G140" s="195"/>
      <c r="H140" s="191" t="s">
        <v>741</v>
      </c>
      <c r="I140" s="191" t="s">
        <v>741</v>
      </c>
      <c r="J140" s="89" t="s">
        <v>769</v>
      </c>
      <c r="K140" s="56" t="s">
        <v>3865</v>
      </c>
      <c r="L140" s="89" t="s">
        <v>3885</v>
      </c>
      <c r="M140" s="182"/>
    </row>
    <row r="141" spans="1:13" s="178" customFormat="1" x14ac:dyDescent="0.25">
      <c r="A141" s="183" t="s">
        <v>3810</v>
      </c>
      <c r="B141" s="184" t="s">
        <v>3841</v>
      </c>
      <c r="C141" s="185" t="s">
        <v>281</v>
      </c>
      <c r="D141" s="199">
        <v>12549920150</v>
      </c>
      <c r="E141" s="198"/>
      <c r="F141" s="196">
        <v>4210</v>
      </c>
      <c r="G141" s="197"/>
      <c r="H141" s="185" t="s">
        <v>281</v>
      </c>
      <c r="I141" s="185" t="s">
        <v>281</v>
      </c>
      <c r="J141" s="186" t="s">
        <v>769</v>
      </c>
      <c r="K141" s="187" t="s">
        <v>3866</v>
      </c>
      <c r="L141" s="186" t="s">
        <v>3886</v>
      </c>
      <c r="M141" s="188"/>
    </row>
    <row r="142" spans="1:13" s="177" customFormat="1" x14ac:dyDescent="0.25">
      <c r="A142" s="179" t="s">
        <v>3811</v>
      </c>
      <c r="B142" s="180" t="s">
        <v>3842</v>
      </c>
      <c r="C142" s="191" t="s">
        <v>3535</v>
      </c>
      <c r="D142" s="181" t="s">
        <v>1987</v>
      </c>
      <c r="E142" s="194"/>
      <c r="F142" s="194">
        <v>4875</v>
      </c>
      <c r="G142" s="195"/>
      <c r="H142" s="191" t="s">
        <v>3535</v>
      </c>
      <c r="I142" s="191" t="s">
        <v>3535</v>
      </c>
      <c r="J142" s="89" t="s">
        <v>769</v>
      </c>
      <c r="K142" s="56" t="s">
        <v>3866</v>
      </c>
      <c r="L142" s="89" t="s">
        <v>3887</v>
      </c>
      <c r="M142" s="182"/>
    </row>
    <row r="143" spans="1:13" s="178" customFormat="1" x14ac:dyDescent="0.25">
      <c r="A143" s="183" t="s">
        <v>3812</v>
      </c>
      <c r="B143" s="184" t="s">
        <v>3843</v>
      </c>
      <c r="C143" s="185" t="s">
        <v>3825</v>
      </c>
      <c r="D143" s="186" t="s">
        <v>2129</v>
      </c>
      <c r="E143" s="198"/>
      <c r="F143" s="196">
        <v>1500</v>
      </c>
      <c r="G143" s="197"/>
      <c r="H143" s="185" t="s">
        <v>3825</v>
      </c>
      <c r="I143" s="185" t="s">
        <v>3825</v>
      </c>
      <c r="J143" s="186" t="s">
        <v>769</v>
      </c>
      <c r="K143" s="187" t="s">
        <v>3866</v>
      </c>
      <c r="L143" s="186" t="s">
        <v>3888</v>
      </c>
      <c r="M143" s="188"/>
    </row>
    <row r="144" spans="1:13" s="177" customFormat="1" x14ac:dyDescent="0.25">
      <c r="A144" s="179" t="s">
        <v>3813</v>
      </c>
      <c r="B144" s="180" t="s">
        <v>3844</v>
      </c>
      <c r="C144" s="191" t="s">
        <v>2789</v>
      </c>
      <c r="D144" s="181" t="s">
        <v>2790</v>
      </c>
      <c r="E144" s="194"/>
      <c r="F144" s="194">
        <v>7550</v>
      </c>
      <c r="G144" s="195"/>
      <c r="H144" s="191" t="s">
        <v>2789</v>
      </c>
      <c r="I144" s="191" t="s">
        <v>2789</v>
      </c>
      <c r="J144" s="89" t="s">
        <v>769</v>
      </c>
      <c r="K144" s="56" t="s">
        <v>3867</v>
      </c>
      <c r="L144" s="89" t="s">
        <v>3900</v>
      </c>
      <c r="M144" s="182"/>
    </row>
    <row r="145" spans="1:13" s="178" customFormat="1" x14ac:dyDescent="0.25">
      <c r="A145" s="183" t="s">
        <v>3814</v>
      </c>
      <c r="B145" s="184" t="s">
        <v>3845</v>
      </c>
      <c r="C145" s="185" t="s">
        <v>1770</v>
      </c>
      <c r="D145" s="186" t="s">
        <v>1788</v>
      </c>
      <c r="E145" s="198"/>
      <c r="F145" s="196">
        <v>270</v>
      </c>
      <c r="G145" s="197"/>
      <c r="H145" s="185" t="s">
        <v>1770</v>
      </c>
      <c r="I145" s="185" t="s">
        <v>1770</v>
      </c>
      <c r="J145" s="186" t="s">
        <v>769</v>
      </c>
      <c r="K145" s="187" t="s">
        <v>3867</v>
      </c>
      <c r="L145" s="186" t="s">
        <v>3889</v>
      </c>
      <c r="M145" s="188"/>
    </row>
    <row r="146" spans="1:13" s="177" customFormat="1" x14ac:dyDescent="0.25">
      <c r="A146" s="179" t="s">
        <v>3815</v>
      </c>
      <c r="B146" s="180" t="s">
        <v>3846</v>
      </c>
      <c r="C146" s="191" t="s">
        <v>2794</v>
      </c>
      <c r="D146" s="181" t="s">
        <v>2795</v>
      </c>
      <c r="E146" s="194"/>
      <c r="F146" s="194">
        <v>19819.28</v>
      </c>
      <c r="G146" s="195"/>
      <c r="H146" s="191" t="s">
        <v>2794</v>
      </c>
      <c r="I146" s="191" t="s">
        <v>2794</v>
      </c>
      <c r="J146" s="89" t="s">
        <v>769</v>
      </c>
      <c r="K146" s="56" t="s">
        <v>3868</v>
      </c>
      <c r="L146" s="89" t="s">
        <v>3890</v>
      </c>
      <c r="M146" s="182"/>
    </row>
    <row r="147" spans="1:13" s="178" customFormat="1" x14ac:dyDescent="0.25">
      <c r="A147" s="183" t="s">
        <v>3816</v>
      </c>
      <c r="B147" s="184" t="s">
        <v>3847</v>
      </c>
      <c r="C147" s="185" t="s">
        <v>472</v>
      </c>
      <c r="D147" s="186" t="s">
        <v>3854</v>
      </c>
      <c r="E147" s="198"/>
      <c r="F147" s="196">
        <v>800</v>
      </c>
      <c r="G147" s="197"/>
      <c r="H147" s="185" t="s">
        <v>472</v>
      </c>
      <c r="I147" s="185" t="s">
        <v>472</v>
      </c>
      <c r="J147" s="186" t="s">
        <v>769</v>
      </c>
      <c r="K147" s="187" t="s">
        <v>3859</v>
      </c>
      <c r="L147" s="186" t="s">
        <v>3891</v>
      </c>
      <c r="M147" s="189"/>
    </row>
    <row r="148" spans="1:13" s="177" customFormat="1" x14ac:dyDescent="0.25">
      <c r="A148" s="179" t="s">
        <v>3817</v>
      </c>
      <c r="B148" s="180" t="s">
        <v>3848</v>
      </c>
      <c r="C148" s="191" t="s">
        <v>3535</v>
      </c>
      <c r="D148" s="181" t="s">
        <v>1987</v>
      </c>
      <c r="E148" s="194"/>
      <c r="F148" s="194">
        <v>4270</v>
      </c>
      <c r="G148" s="195"/>
      <c r="H148" s="191" t="s">
        <v>3535</v>
      </c>
      <c r="I148" s="191" t="s">
        <v>3535</v>
      </c>
      <c r="J148" s="89" t="s">
        <v>769</v>
      </c>
      <c r="K148" s="56" t="s">
        <v>3869</v>
      </c>
      <c r="L148" s="89" t="s">
        <v>3892</v>
      </c>
      <c r="M148" s="182"/>
    </row>
    <row r="149" spans="1:13" s="178" customFormat="1" x14ac:dyDescent="0.25">
      <c r="A149" s="183" t="s">
        <v>3818</v>
      </c>
      <c r="B149" s="184" t="s">
        <v>3849</v>
      </c>
      <c r="C149" s="185" t="s">
        <v>512</v>
      </c>
      <c r="D149" s="186" t="s">
        <v>2385</v>
      </c>
      <c r="E149" s="198"/>
      <c r="F149" s="196">
        <v>210</v>
      </c>
      <c r="G149" s="197"/>
      <c r="H149" s="185" t="s">
        <v>512</v>
      </c>
      <c r="I149" s="185" t="s">
        <v>512</v>
      </c>
      <c r="J149" s="186" t="s">
        <v>769</v>
      </c>
      <c r="K149" s="187" t="s">
        <v>3870</v>
      </c>
      <c r="L149" s="186" t="s">
        <v>2386</v>
      </c>
      <c r="M149" s="188"/>
    </row>
    <row r="150" spans="1:13" s="177" customFormat="1" x14ac:dyDescent="0.25">
      <c r="A150" s="179" t="s">
        <v>3907</v>
      </c>
      <c r="B150" s="180" t="s">
        <v>3919</v>
      </c>
      <c r="C150" s="191" t="s">
        <v>2452</v>
      </c>
      <c r="D150" s="181" t="s">
        <v>2453</v>
      </c>
      <c r="E150" s="194"/>
      <c r="F150" s="194">
        <v>12564</v>
      </c>
      <c r="G150" s="195"/>
      <c r="H150" s="191" t="s">
        <v>2452</v>
      </c>
      <c r="I150" s="191" t="s">
        <v>2452</v>
      </c>
      <c r="J150" s="89" t="s">
        <v>769</v>
      </c>
      <c r="K150" s="56" t="s">
        <v>3939</v>
      </c>
      <c r="L150" s="89" t="s">
        <v>3948</v>
      </c>
      <c r="M150" s="182"/>
    </row>
    <row r="151" spans="1:13" s="178" customFormat="1" x14ac:dyDescent="0.25">
      <c r="A151" s="183" t="s">
        <v>3908</v>
      </c>
      <c r="B151" s="184" t="s">
        <v>3920</v>
      </c>
      <c r="C151" s="185" t="s">
        <v>745</v>
      </c>
      <c r="D151" s="186" t="s">
        <v>3166</v>
      </c>
      <c r="E151" s="198"/>
      <c r="F151" s="196">
        <v>5532</v>
      </c>
      <c r="G151" s="197"/>
      <c r="H151" s="185" t="s">
        <v>745</v>
      </c>
      <c r="I151" s="185" t="s">
        <v>745</v>
      </c>
      <c r="J151" s="186" t="s">
        <v>769</v>
      </c>
      <c r="K151" s="187" t="s">
        <v>3940</v>
      </c>
      <c r="L151" s="186" t="s">
        <v>3949</v>
      </c>
      <c r="M151" s="188"/>
    </row>
    <row r="152" spans="1:13" s="177" customFormat="1" x14ac:dyDescent="0.25">
      <c r="A152" s="179" t="s">
        <v>3909</v>
      </c>
      <c r="B152" s="180" t="s">
        <v>3921</v>
      </c>
      <c r="C152" s="191" t="s">
        <v>3824</v>
      </c>
      <c r="D152" s="181" t="s">
        <v>2413</v>
      </c>
      <c r="E152" s="194"/>
      <c r="F152" s="194">
        <v>1962</v>
      </c>
      <c r="G152" s="195"/>
      <c r="H152" s="191" t="s">
        <v>3824</v>
      </c>
      <c r="I152" s="191" t="s">
        <v>3824</v>
      </c>
      <c r="J152" s="89" t="s">
        <v>769</v>
      </c>
      <c r="K152" s="56" t="s">
        <v>3941</v>
      </c>
      <c r="L152" s="89" t="s">
        <v>3950</v>
      </c>
      <c r="M152" s="182"/>
    </row>
    <row r="153" spans="1:13" s="178" customFormat="1" x14ac:dyDescent="0.25">
      <c r="A153" s="183" t="s">
        <v>3910</v>
      </c>
      <c r="B153" s="200" t="s">
        <v>3922</v>
      </c>
      <c r="C153" s="185" t="s">
        <v>209</v>
      </c>
      <c r="D153" s="186" t="s">
        <v>3276</v>
      </c>
      <c r="E153" s="198"/>
      <c r="F153" s="196">
        <v>90</v>
      </c>
      <c r="G153" s="197"/>
      <c r="H153" s="185" t="s">
        <v>209</v>
      </c>
      <c r="I153" s="185" t="s">
        <v>209</v>
      </c>
      <c r="J153" s="186" t="s">
        <v>769</v>
      </c>
      <c r="K153" s="187" t="s">
        <v>3942</v>
      </c>
      <c r="L153" s="186" t="s">
        <v>3951</v>
      </c>
      <c r="M153" s="189"/>
    </row>
    <row r="154" spans="1:13" s="177" customFormat="1" x14ac:dyDescent="0.25">
      <c r="A154" s="179" t="s">
        <v>3911</v>
      </c>
      <c r="B154" s="180" t="s">
        <v>3923</v>
      </c>
      <c r="C154" s="191" t="s">
        <v>3931</v>
      </c>
      <c r="D154" s="181" t="s">
        <v>3935</v>
      </c>
      <c r="E154" s="194"/>
      <c r="F154" s="194">
        <v>6975</v>
      </c>
      <c r="G154" s="195"/>
      <c r="H154" s="191" t="s">
        <v>3931</v>
      </c>
      <c r="I154" s="191" t="s">
        <v>3931</v>
      </c>
      <c r="J154" s="89" t="s">
        <v>769</v>
      </c>
      <c r="K154" s="56" t="s">
        <v>3942</v>
      </c>
      <c r="L154" s="89" t="s">
        <v>3952</v>
      </c>
      <c r="M154" s="182"/>
    </row>
    <row r="155" spans="1:13" s="178" customFormat="1" x14ac:dyDescent="0.25">
      <c r="A155" s="183" t="s">
        <v>3912</v>
      </c>
      <c r="B155" s="184" t="s">
        <v>3924</v>
      </c>
      <c r="C155" s="185" t="s">
        <v>745</v>
      </c>
      <c r="D155" s="186" t="s">
        <v>3166</v>
      </c>
      <c r="E155" s="198"/>
      <c r="F155" s="196">
        <v>4156.5</v>
      </c>
      <c r="G155" s="197"/>
      <c r="H155" s="185" t="s">
        <v>745</v>
      </c>
      <c r="I155" s="185" t="s">
        <v>745</v>
      </c>
      <c r="J155" s="186" t="s">
        <v>769</v>
      </c>
      <c r="K155" s="187" t="s">
        <v>3942</v>
      </c>
      <c r="L155" s="186" t="s">
        <v>3953</v>
      </c>
      <c r="M155" s="188"/>
    </row>
    <row r="156" spans="1:13" s="177" customFormat="1" x14ac:dyDescent="0.25">
      <c r="A156" s="179" t="s">
        <v>3913</v>
      </c>
      <c r="B156" s="180" t="s">
        <v>3925</v>
      </c>
      <c r="C156" s="191" t="s">
        <v>3932</v>
      </c>
      <c r="D156" s="181" t="s">
        <v>3936</v>
      </c>
      <c r="E156" s="194"/>
      <c r="F156" s="194">
        <v>401.59</v>
      </c>
      <c r="G156" s="195"/>
      <c r="H156" s="191" t="s">
        <v>3932</v>
      </c>
      <c r="I156" s="191" t="s">
        <v>3932</v>
      </c>
      <c r="J156" s="89" t="s">
        <v>769</v>
      </c>
      <c r="K156" s="56" t="s">
        <v>3943</v>
      </c>
      <c r="L156" s="89" t="s">
        <v>3954</v>
      </c>
      <c r="M156" s="182"/>
    </row>
    <row r="157" spans="1:13" s="178" customFormat="1" x14ac:dyDescent="0.25">
      <c r="A157" s="183" t="s">
        <v>3914</v>
      </c>
      <c r="B157" s="184" t="s">
        <v>3926</v>
      </c>
      <c r="C157" s="185" t="s">
        <v>3933</v>
      </c>
      <c r="D157" s="186" t="s">
        <v>3937</v>
      </c>
      <c r="E157" s="198"/>
      <c r="F157" s="196">
        <v>800</v>
      </c>
      <c r="G157" s="197"/>
      <c r="H157" s="185" t="s">
        <v>3933</v>
      </c>
      <c r="I157" s="185" t="s">
        <v>3933</v>
      </c>
      <c r="J157" s="186" t="s">
        <v>769</v>
      </c>
      <c r="K157" s="187" t="s">
        <v>3943</v>
      </c>
      <c r="L157" s="186" t="s">
        <v>2956</v>
      </c>
      <c r="M157" s="188"/>
    </row>
    <row r="158" spans="1:13" s="177" customFormat="1" x14ac:dyDescent="0.25">
      <c r="A158" s="179" t="s">
        <v>3915</v>
      </c>
      <c r="B158" s="180" t="s">
        <v>3927</v>
      </c>
      <c r="C158" s="191" t="s">
        <v>3934</v>
      </c>
      <c r="D158" s="181" t="s">
        <v>3938</v>
      </c>
      <c r="E158" s="194"/>
      <c r="F158" s="194">
        <v>3570</v>
      </c>
      <c r="G158" s="195"/>
      <c r="H158" s="191" t="s">
        <v>3934</v>
      </c>
      <c r="I158" s="191" t="s">
        <v>3934</v>
      </c>
      <c r="J158" s="89" t="s">
        <v>769</v>
      </c>
      <c r="K158" s="56" t="s">
        <v>3944</v>
      </c>
      <c r="L158" s="89" t="s">
        <v>3955</v>
      </c>
      <c r="M158" s="182"/>
    </row>
    <row r="159" spans="1:13" s="178" customFormat="1" x14ac:dyDescent="0.25">
      <c r="A159" s="183" t="s">
        <v>3916</v>
      </c>
      <c r="B159" s="184" t="s">
        <v>3928</v>
      </c>
      <c r="C159" s="185" t="s">
        <v>3460</v>
      </c>
      <c r="D159" s="186" t="s">
        <v>2870</v>
      </c>
      <c r="E159" s="198"/>
      <c r="F159" s="196">
        <v>2300</v>
      </c>
      <c r="G159" s="197"/>
      <c r="H159" s="185" t="s">
        <v>3958</v>
      </c>
      <c r="I159" s="185" t="s">
        <v>3958</v>
      </c>
      <c r="J159" s="186" t="s">
        <v>1254</v>
      </c>
      <c r="K159" s="187" t="s">
        <v>3945</v>
      </c>
      <c r="L159" s="186" t="s">
        <v>3956</v>
      </c>
      <c r="M159" s="189"/>
    </row>
    <row r="160" spans="1:13" s="177" customFormat="1" x14ac:dyDescent="0.25">
      <c r="A160" s="179" t="s">
        <v>3917</v>
      </c>
      <c r="B160" s="180" t="s">
        <v>3929</v>
      </c>
      <c r="C160" s="191" t="s">
        <v>165</v>
      </c>
      <c r="D160" s="181" t="s">
        <v>3744</v>
      </c>
      <c r="E160" s="194"/>
      <c r="F160" s="194">
        <v>1755</v>
      </c>
      <c r="G160" s="195"/>
      <c r="H160" s="191" t="s">
        <v>165</v>
      </c>
      <c r="I160" s="191" t="s">
        <v>165</v>
      </c>
      <c r="J160" s="89" t="s">
        <v>769</v>
      </c>
      <c r="K160" s="56" t="s">
        <v>3946</v>
      </c>
      <c r="L160" s="89" t="s">
        <v>3957</v>
      </c>
      <c r="M160" s="182"/>
    </row>
    <row r="161" spans="1:13" s="178" customFormat="1" x14ac:dyDescent="0.25">
      <c r="A161" s="183" t="s">
        <v>3918</v>
      </c>
      <c r="B161" s="184" t="s">
        <v>3930</v>
      </c>
      <c r="C161" s="185" t="s">
        <v>297</v>
      </c>
      <c r="D161" s="186" t="s">
        <v>2610</v>
      </c>
      <c r="E161" s="198"/>
      <c r="F161" s="196">
        <v>1080</v>
      </c>
      <c r="G161" s="197"/>
      <c r="H161" s="185" t="s">
        <v>297</v>
      </c>
      <c r="I161" s="185" t="s">
        <v>297</v>
      </c>
      <c r="J161" s="186" t="s">
        <v>769</v>
      </c>
      <c r="K161" s="187" t="s">
        <v>3947</v>
      </c>
      <c r="L161" s="186" t="s">
        <v>2611</v>
      </c>
      <c r="M161" s="188"/>
    </row>
    <row r="162" spans="1:13" s="177" customFormat="1" x14ac:dyDescent="0.25">
      <c r="A162" s="179" t="s">
        <v>3959</v>
      </c>
      <c r="B162" s="180" t="s">
        <v>3975</v>
      </c>
      <c r="C162" s="191" t="s">
        <v>483</v>
      </c>
      <c r="D162" s="181" t="s">
        <v>2154</v>
      </c>
      <c r="E162" s="194"/>
      <c r="F162" s="194">
        <v>200</v>
      </c>
      <c r="G162" s="195"/>
      <c r="H162" s="191" t="s">
        <v>483</v>
      </c>
      <c r="I162" s="191" t="s">
        <v>483</v>
      </c>
      <c r="J162" s="89" t="s">
        <v>769</v>
      </c>
      <c r="K162" s="56" t="s">
        <v>4015</v>
      </c>
      <c r="L162" s="89" t="s">
        <v>4028</v>
      </c>
      <c r="M162" s="182"/>
    </row>
    <row r="163" spans="1:13" s="178" customFormat="1" x14ac:dyDescent="0.25">
      <c r="A163" s="183" t="s">
        <v>3960</v>
      </c>
      <c r="B163" s="184" t="s">
        <v>3976</v>
      </c>
      <c r="C163" s="185" t="s">
        <v>3994</v>
      </c>
      <c r="D163" s="186" t="s">
        <v>4002</v>
      </c>
      <c r="E163" s="198"/>
      <c r="F163" s="196">
        <v>19800</v>
      </c>
      <c r="G163" s="197"/>
      <c r="H163" s="185" t="s">
        <v>3994</v>
      </c>
      <c r="I163" s="185" t="s">
        <v>3994</v>
      </c>
      <c r="J163" s="186" t="s">
        <v>769</v>
      </c>
      <c r="K163" s="187" t="s">
        <v>4016</v>
      </c>
      <c r="L163" s="186" t="s">
        <v>4029</v>
      </c>
      <c r="M163" s="189"/>
    </row>
    <row r="164" spans="1:13" s="177" customFormat="1" x14ac:dyDescent="0.25">
      <c r="A164" s="179" t="s">
        <v>3960</v>
      </c>
      <c r="B164" s="180" t="s">
        <v>3977</v>
      </c>
      <c r="C164" s="191" t="s">
        <v>3994</v>
      </c>
      <c r="D164" s="181" t="s">
        <v>4002</v>
      </c>
      <c r="E164" s="194"/>
      <c r="F164" s="194">
        <v>8200</v>
      </c>
      <c r="G164" s="195"/>
      <c r="H164" s="191" t="s">
        <v>3994</v>
      </c>
      <c r="I164" s="191" t="s">
        <v>3994</v>
      </c>
      <c r="J164" s="89" t="s">
        <v>769</v>
      </c>
      <c r="K164" s="56" t="s">
        <v>4016</v>
      </c>
      <c r="L164" s="89" t="s">
        <v>4030</v>
      </c>
      <c r="M164" s="182"/>
    </row>
    <row r="165" spans="1:13" s="178" customFormat="1" x14ac:dyDescent="0.25">
      <c r="A165" s="183" t="s">
        <v>3961</v>
      </c>
      <c r="B165" s="184" t="s">
        <v>3978</v>
      </c>
      <c r="C165" s="185" t="s">
        <v>2794</v>
      </c>
      <c r="D165" s="186" t="s">
        <v>2795</v>
      </c>
      <c r="E165" s="198"/>
      <c r="F165" s="196">
        <f>22.36*38*52</f>
        <v>44183.360000000001</v>
      </c>
      <c r="G165" s="197"/>
      <c r="H165" s="185" t="s">
        <v>2794</v>
      </c>
      <c r="I165" s="185" t="s">
        <v>2794</v>
      </c>
      <c r="J165" s="186" t="s">
        <v>769</v>
      </c>
      <c r="K165" s="187" t="s">
        <v>4016</v>
      </c>
      <c r="L165" s="186" t="s">
        <v>4031</v>
      </c>
      <c r="M165" s="188"/>
    </row>
    <row r="166" spans="1:13" s="177" customFormat="1" x14ac:dyDescent="0.25">
      <c r="A166" s="179" t="s">
        <v>3962</v>
      </c>
      <c r="B166" s="180" t="s">
        <v>3979</v>
      </c>
      <c r="C166" s="191" t="s">
        <v>3535</v>
      </c>
      <c r="D166" s="181" t="s">
        <v>1987</v>
      </c>
      <c r="E166" s="194"/>
      <c r="F166" s="194">
        <v>12830</v>
      </c>
      <c r="G166" s="195"/>
      <c r="H166" s="191" t="s">
        <v>3535</v>
      </c>
      <c r="I166" s="191" t="s">
        <v>3535</v>
      </c>
      <c r="J166" s="89" t="s">
        <v>4014</v>
      </c>
      <c r="K166" s="56" t="s">
        <v>4017</v>
      </c>
      <c r="L166" s="89" t="s">
        <v>4032</v>
      </c>
      <c r="M166" s="182"/>
    </row>
    <row r="167" spans="1:13" s="178" customFormat="1" x14ac:dyDescent="0.25">
      <c r="A167" s="183" t="s">
        <v>3963</v>
      </c>
      <c r="B167" s="184" t="s">
        <v>3980</v>
      </c>
      <c r="C167" s="185" t="s">
        <v>1770</v>
      </c>
      <c r="D167" s="186" t="s">
        <v>4003</v>
      </c>
      <c r="E167" s="198"/>
      <c r="F167" s="196">
        <v>110</v>
      </c>
      <c r="G167" s="197"/>
      <c r="H167" s="185" t="s">
        <v>1770</v>
      </c>
      <c r="I167" s="185" t="s">
        <v>1770</v>
      </c>
      <c r="J167" s="186" t="s">
        <v>769</v>
      </c>
      <c r="K167" s="187" t="s">
        <v>4018</v>
      </c>
      <c r="L167" s="186" t="s">
        <v>4033</v>
      </c>
      <c r="M167" s="188"/>
    </row>
    <row r="168" spans="1:13" s="177" customFormat="1" x14ac:dyDescent="0.25">
      <c r="A168" s="179" t="s">
        <v>3964</v>
      </c>
      <c r="B168" s="180" t="s">
        <v>3981</v>
      </c>
      <c r="C168" s="191" t="s">
        <v>3995</v>
      </c>
      <c r="D168" s="181" t="s">
        <v>4004</v>
      </c>
      <c r="E168" s="194"/>
      <c r="F168" s="194">
        <v>19510</v>
      </c>
      <c r="G168" s="195"/>
      <c r="H168" s="191" t="s">
        <v>3995</v>
      </c>
      <c r="I168" s="191" t="s">
        <v>3995</v>
      </c>
      <c r="J168" s="89" t="s">
        <v>769</v>
      </c>
      <c r="K168" s="56" t="s">
        <v>4019</v>
      </c>
      <c r="L168" s="89" t="s">
        <v>4034</v>
      </c>
      <c r="M168" s="182"/>
    </row>
    <row r="169" spans="1:13" s="178" customFormat="1" x14ac:dyDescent="0.25">
      <c r="A169" s="183" t="s">
        <v>3964</v>
      </c>
      <c r="B169" s="200" t="s">
        <v>3982</v>
      </c>
      <c r="C169" s="185" t="s">
        <v>3995</v>
      </c>
      <c r="D169" s="186" t="s">
        <v>4004</v>
      </c>
      <c r="E169" s="198"/>
      <c r="F169" s="196">
        <v>9360</v>
      </c>
      <c r="G169" s="197"/>
      <c r="H169" s="185" t="s">
        <v>3995</v>
      </c>
      <c r="I169" s="185" t="s">
        <v>3995</v>
      </c>
      <c r="J169" s="186" t="s">
        <v>769</v>
      </c>
      <c r="K169" s="187" t="s">
        <v>4019</v>
      </c>
      <c r="L169" s="186" t="s">
        <v>4035</v>
      </c>
      <c r="M169" s="189"/>
    </row>
    <row r="170" spans="1:13" s="177" customFormat="1" x14ac:dyDescent="0.25">
      <c r="A170" s="179" t="s">
        <v>3964</v>
      </c>
      <c r="B170" s="180" t="s">
        <v>3983</v>
      </c>
      <c r="C170" s="191" t="s">
        <v>3996</v>
      </c>
      <c r="D170" s="181" t="s">
        <v>4005</v>
      </c>
      <c r="E170" s="194"/>
      <c r="F170" s="194">
        <v>1827</v>
      </c>
      <c r="G170" s="195"/>
      <c r="H170" s="191" t="s">
        <v>3996</v>
      </c>
      <c r="I170" s="191" t="s">
        <v>3996</v>
      </c>
      <c r="J170" s="89" t="s">
        <v>769</v>
      </c>
      <c r="K170" s="56" t="s">
        <v>4019</v>
      </c>
      <c r="L170" s="89" t="s">
        <v>4036</v>
      </c>
      <c r="M170" s="182"/>
    </row>
    <row r="171" spans="1:13" s="178" customFormat="1" x14ac:dyDescent="0.25">
      <c r="A171" s="183" t="s">
        <v>3965</v>
      </c>
      <c r="B171" s="184" t="s">
        <v>3984</v>
      </c>
      <c r="C171" s="185" t="s">
        <v>3997</v>
      </c>
      <c r="D171" s="186" t="s">
        <v>4006</v>
      </c>
      <c r="E171" s="198"/>
      <c r="F171" s="196">
        <v>752.8</v>
      </c>
      <c r="G171" s="197"/>
      <c r="H171" s="185" t="s">
        <v>3997</v>
      </c>
      <c r="I171" s="185" t="s">
        <v>3997</v>
      </c>
      <c r="J171" s="186" t="s">
        <v>769</v>
      </c>
      <c r="K171" s="187" t="s">
        <v>4020</v>
      </c>
      <c r="L171" s="186" t="s">
        <v>4037</v>
      </c>
      <c r="M171" s="188"/>
    </row>
    <row r="172" spans="1:13" s="177" customFormat="1" x14ac:dyDescent="0.25">
      <c r="A172" s="179" t="s">
        <v>3966</v>
      </c>
      <c r="B172" s="180" t="s">
        <v>3985</v>
      </c>
      <c r="C172" s="191" t="s">
        <v>3998</v>
      </c>
      <c r="D172" s="181" t="s">
        <v>4007</v>
      </c>
      <c r="E172" s="194"/>
      <c r="F172" s="194">
        <v>2098.0500000000002</v>
      </c>
      <c r="G172" s="195"/>
      <c r="H172" s="191" t="s">
        <v>3998</v>
      </c>
      <c r="I172" s="191" t="s">
        <v>3998</v>
      </c>
      <c r="J172" s="89" t="s">
        <v>769</v>
      </c>
      <c r="K172" s="56" t="s">
        <v>4020</v>
      </c>
      <c r="L172" s="89" t="s">
        <v>4038</v>
      </c>
      <c r="M172" s="182"/>
    </row>
    <row r="173" spans="1:13" s="178" customFormat="1" x14ac:dyDescent="0.25">
      <c r="A173" s="183" t="s">
        <v>3967</v>
      </c>
      <c r="B173" s="184" t="s">
        <v>3986</v>
      </c>
      <c r="C173" s="185" t="s">
        <v>3999</v>
      </c>
      <c r="D173" s="186" t="s">
        <v>4008</v>
      </c>
      <c r="E173" s="198"/>
      <c r="F173" s="196">
        <v>903</v>
      </c>
      <c r="G173" s="197"/>
      <c r="H173" s="185" t="s">
        <v>3999</v>
      </c>
      <c r="I173" s="185" t="s">
        <v>3999</v>
      </c>
      <c r="J173" s="186" t="s">
        <v>769</v>
      </c>
      <c r="K173" s="187" t="s">
        <v>4021</v>
      </c>
      <c r="L173" s="186" t="s">
        <v>4039</v>
      </c>
      <c r="M173" s="188"/>
    </row>
    <row r="174" spans="1:13" s="177" customFormat="1" x14ac:dyDescent="0.25">
      <c r="A174" s="179" t="s">
        <v>3968</v>
      </c>
      <c r="B174" s="180" t="s">
        <v>3987</v>
      </c>
      <c r="C174" s="191" t="s">
        <v>2153</v>
      </c>
      <c r="D174" s="181" t="s">
        <v>2156</v>
      </c>
      <c r="E174" s="194"/>
      <c r="F174" s="194">
        <v>346.47</v>
      </c>
      <c r="G174" s="195"/>
      <c r="H174" s="191" t="s">
        <v>2153</v>
      </c>
      <c r="I174" s="191" t="s">
        <v>2153</v>
      </c>
      <c r="J174" s="89" t="s">
        <v>769</v>
      </c>
      <c r="K174" s="56" t="s">
        <v>4022</v>
      </c>
      <c r="L174" s="89" t="s">
        <v>3506</v>
      </c>
      <c r="M174" s="182"/>
    </row>
    <row r="175" spans="1:13" s="178" customFormat="1" x14ac:dyDescent="0.25">
      <c r="A175" s="183" t="s">
        <v>3969</v>
      </c>
      <c r="B175" s="184" t="s">
        <v>3988</v>
      </c>
      <c r="C175" s="185" t="s">
        <v>1758</v>
      </c>
      <c r="D175" s="186" t="s">
        <v>1774</v>
      </c>
      <c r="E175" s="198"/>
      <c r="F175" s="196">
        <v>9195.24</v>
      </c>
      <c r="G175" s="197"/>
      <c r="H175" s="185" t="s">
        <v>1758</v>
      </c>
      <c r="I175" s="185" t="s">
        <v>1758</v>
      </c>
      <c r="J175" s="186" t="s">
        <v>769</v>
      </c>
      <c r="K175" s="187" t="s">
        <v>4023</v>
      </c>
      <c r="L175" s="186" t="s">
        <v>4040</v>
      </c>
      <c r="M175" s="189"/>
    </row>
    <row r="176" spans="1:13" s="177" customFormat="1" x14ac:dyDescent="0.25">
      <c r="A176" s="179" t="s">
        <v>3970</v>
      </c>
      <c r="B176" s="180" t="s">
        <v>3989</v>
      </c>
      <c r="C176" s="191" t="s">
        <v>4000</v>
      </c>
      <c r="D176" s="181" t="s">
        <v>4009</v>
      </c>
      <c r="E176" s="194"/>
      <c r="F176" s="194">
        <v>1400</v>
      </c>
      <c r="G176" s="195"/>
      <c r="H176" s="191" t="s">
        <v>4000</v>
      </c>
      <c r="I176" s="191" t="s">
        <v>4000</v>
      </c>
      <c r="J176" s="89" t="s">
        <v>769</v>
      </c>
      <c r="K176" s="56" t="s">
        <v>4023</v>
      </c>
      <c r="L176" s="89" t="s">
        <v>4041</v>
      </c>
      <c r="M176" s="182"/>
    </row>
    <row r="177" spans="1:13" s="178" customFormat="1" x14ac:dyDescent="0.25">
      <c r="A177" s="183" t="s">
        <v>3971</v>
      </c>
      <c r="B177" s="184" t="s">
        <v>3990</v>
      </c>
      <c r="C177" s="185" t="s">
        <v>4001</v>
      </c>
      <c r="D177" s="186" t="s">
        <v>4010</v>
      </c>
      <c r="E177" s="198"/>
      <c r="F177" s="196">
        <v>1540</v>
      </c>
      <c r="G177" s="197"/>
      <c r="H177" s="201" t="s">
        <v>4011</v>
      </c>
      <c r="I177" s="185" t="s">
        <v>4012</v>
      </c>
      <c r="J177" s="186" t="s">
        <v>1254</v>
      </c>
      <c r="K177" s="187" t="s">
        <v>4024</v>
      </c>
      <c r="L177" s="186" t="s">
        <v>4042</v>
      </c>
      <c r="M177" s="189"/>
    </row>
    <row r="178" spans="1:13" s="177" customFormat="1" x14ac:dyDescent="0.25">
      <c r="A178" s="179" t="s">
        <v>3972</v>
      </c>
      <c r="B178" s="180" t="s">
        <v>3991</v>
      </c>
      <c r="C178" s="191" t="s">
        <v>3821</v>
      </c>
      <c r="D178" s="181" t="s">
        <v>3853</v>
      </c>
      <c r="E178" s="194"/>
      <c r="F178" s="194">
        <v>3640</v>
      </c>
      <c r="G178" s="195"/>
      <c r="H178" s="191" t="s">
        <v>4013</v>
      </c>
      <c r="I178" s="191" t="s">
        <v>3821</v>
      </c>
      <c r="J178" s="89" t="s">
        <v>1254</v>
      </c>
      <c r="K178" s="56" t="s">
        <v>4025</v>
      </c>
      <c r="L178" s="89" t="s">
        <v>4043</v>
      </c>
      <c r="M178" s="182"/>
    </row>
    <row r="179" spans="1:13" s="178" customFormat="1" x14ac:dyDescent="0.25">
      <c r="A179" s="183" t="s">
        <v>3973</v>
      </c>
      <c r="B179" s="184" t="s">
        <v>3992</v>
      </c>
      <c r="C179" s="185" t="s">
        <v>3083</v>
      </c>
      <c r="D179" s="186" t="s">
        <v>3084</v>
      </c>
      <c r="E179" s="198"/>
      <c r="F179" s="196">
        <v>300</v>
      </c>
      <c r="G179" s="197"/>
      <c r="H179" s="185" t="s">
        <v>3083</v>
      </c>
      <c r="I179" s="185" t="s">
        <v>3083</v>
      </c>
      <c r="J179" s="186" t="s">
        <v>769</v>
      </c>
      <c r="K179" s="187" t="s">
        <v>4026</v>
      </c>
      <c r="L179" s="186" t="s">
        <v>4044</v>
      </c>
      <c r="M179" s="188"/>
    </row>
    <row r="180" spans="1:13" s="177" customFormat="1" x14ac:dyDescent="0.25">
      <c r="A180" s="179" t="s">
        <v>3974</v>
      </c>
      <c r="B180" s="180" t="s">
        <v>3993</v>
      </c>
      <c r="C180" s="191" t="s">
        <v>928</v>
      </c>
      <c r="D180" s="181" t="s">
        <v>1820</v>
      </c>
      <c r="E180" s="194"/>
      <c r="F180" s="194">
        <v>975</v>
      </c>
      <c r="G180" s="195"/>
      <c r="H180" s="191" t="s">
        <v>928</v>
      </c>
      <c r="I180" s="191" t="s">
        <v>928</v>
      </c>
      <c r="J180" s="89" t="s">
        <v>769</v>
      </c>
      <c r="K180" s="56" t="s">
        <v>4027</v>
      </c>
      <c r="L180" s="89" t="s">
        <v>4045</v>
      </c>
      <c r="M180" s="182"/>
    </row>
    <row r="181" spans="1:13" s="178" customFormat="1" x14ac:dyDescent="0.25">
      <c r="A181" s="183" t="s">
        <v>4047</v>
      </c>
      <c r="B181" s="184" t="s">
        <v>4054</v>
      </c>
      <c r="C181" s="185" t="s">
        <v>3674</v>
      </c>
      <c r="D181" s="186" t="s">
        <v>2621</v>
      </c>
      <c r="E181" s="198"/>
      <c r="F181" s="196">
        <v>700</v>
      </c>
      <c r="G181" s="197"/>
      <c r="H181" s="185" t="s">
        <v>4076</v>
      </c>
      <c r="I181" s="185" t="s">
        <v>4076</v>
      </c>
      <c r="J181" s="186" t="s">
        <v>1254</v>
      </c>
      <c r="K181" s="187" t="s">
        <v>4064</v>
      </c>
      <c r="L181" s="186" t="s">
        <v>4070</v>
      </c>
      <c r="M181" s="188"/>
    </row>
    <row r="182" spans="1:13" s="177" customFormat="1" x14ac:dyDescent="0.25">
      <c r="A182" s="179" t="s">
        <v>4048</v>
      </c>
      <c r="B182" s="180" t="s">
        <v>4055</v>
      </c>
      <c r="C182" s="191" t="s">
        <v>760</v>
      </c>
      <c r="D182" s="181" t="s">
        <v>4061</v>
      </c>
      <c r="E182" s="194"/>
      <c r="F182" s="194">
        <v>6500</v>
      </c>
      <c r="G182" s="195"/>
      <c r="H182" s="191" t="s">
        <v>760</v>
      </c>
      <c r="I182" s="191" t="s">
        <v>760</v>
      </c>
      <c r="J182" s="89" t="s">
        <v>769</v>
      </c>
      <c r="K182" s="56" t="s">
        <v>4065</v>
      </c>
      <c r="L182" s="89" t="s">
        <v>2114</v>
      </c>
      <c r="M182" s="182"/>
    </row>
    <row r="183" spans="1:13" s="178" customFormat="1" x14ac:dyDescent="0.25">
      <c r="A183" s="183" t="s">
        <v>4049</v>
      </c>
      <c r="B183" s="200" t="s">
        <v>4056</v>
      </c>
      <c r="C183" s="185" t="s">
        <v>209</v>
      </c>
      <c r="D183" s="186" t="s">
        <v>3276</v>
      </c>
      <c r="E183" s="198"/>
      <c r="F183" s="196">
        <v>11023</v>
      </c>
      <c r="G183" s="197"/>
      <c r="H183" s="185" t="s">
        <v>209</v>
      </c>
      <c r="I183" s="185" t="s">
        <v>209</v>
      </c>
      <c r="J183" s="186" t="s">
        <v>769</v>
      </c>
      <c r="K183" s="187" t="s">
        <v>4066</v>
      </c>
      <c r="L183" s="186" t="s">
        <v>4071</v>
      </c>
      <c r="M183" s="189"/>
    </row>
    <row r="184" spans="1:13" s="177" customFormat="1" x14ac:dyDescent="0.25">
      <c r="A184" s="179" t="s">
        <v>4050</v>
      </c>
      <c r="B184" s="180" t="s">
        <v>4057</v>
      </c>
      <c r="C184" s="191" t="s">
        <v>1766</v>
      </c>
      <c r="D184" s="181" t="s">
        <v>1783</v>
      </c>
      <c r="E184" s="194"/>
      <c r="F184" s="194">
        <v>500</v>
      </c>
      <c r="G184" s="195"/>
      <c r="H184" s="191" t="s">
        <v>1766</v>
      </c>
      <c r="I184" s="191" t="s">
        <v>1766</v>
      </c>
      <c r="J184" s="89" t="s">
        <v>769</v>
      </c>
      <c r="K184" s="56" t="s">
        <v>4067</v>
      </c>
      <c r="L184" s="89" t="s">
        <v>4072</v>
      </c>
      <c r="M184" s="182"/>
    </row>
    <row r="185" spans="1:13" s="178" customFormat="1" x14ac:dyDescent="0.25">
      <c r="A185" s="183" t="s">
        <v>4051</v>
      </c>
      <c r="B185" s="184" t="s">
        <v>4058</v>
      </c>
      <c r="C185" s="185" t="s">
        <v>475</v>
      </c>
      <c r="D185" s="186" t="s">
        <v>4062</v>
      </c>
      <c r="E185" s="198"/>
      <c r="F185" s="196">
        <v>840</v>
      </c>
      <c r="G185" s="197"/>
      <c r="H185" s="185" t="s">
        <v>475</v>
      </c>
      <c r="I185" s="185" t="s">
        <v>475</v>
      </c>
      <c r="J185" s="186" t="s">
        <v>769</v>
      </c>
      <c r="K185" s="187" t="s">
        <v>4068</v>
      </c>
      <c r="L185" s="186" t="s">
        <v>4073</v>
      </c>
      <c r="M185" s="188"/>
    </row>
    <row r="186" spans="1:13" x14ac:dyDescent="0.25">
      <c r="A186" s="179" t="s">
        <v>4052</v>
      </c>
      <c r="B186" s="180" t="s">
        <v>4059</v>
      </c>
      <c r="C186" s="191" t="s">
        <v>3391</v>
      </c>
      <c r="D186" s="69" t="s">
        <v>1787</v>
      </c>
      <c r="E186" s="194"/>
      <c r="F186" s="194">
        <v>1890</v>
      </c>
      <c r="G186" s="195"/>
      <c r="H186" s="191" t="s">
        <v>3391</v>
      </c>
      <c r="I186" s="191" t="s">
        <v>3391</v>
      </c>
      <c r="J186" s="89" t="s">
        <v>769</v>
      </c>
      <c r="K186" s="202" t="s">
        <v>4068</v>
      </c>
      <c r="L186" s="89" t="s">
        <v>4074</v>
      </c>
      <c r="M186" s="182"/>
    </row>
    <row r="187" spans="1:13" s="178" customFormat="1" x14ac:dyDescent="0.25">
      <c r="A187" s="183" t="s">
        <v>4053</v>
      </c>
      <c r="B187" s="184" t="s">
        <v>4060</v>
      </c>
      <c r="C187" s="185" t="s">
        <v>4046</v>
      </c>
      <c r="D187" s="186" t="s">
        <v>4063</v>
      </c>
      <c r="E187" s="198"/>
      <c r="F187" s="196">
        <v>11250</v>
      </c>
      <c r="G187" s="197"/>
      <c r="H187" s="185" t="s">
        <v>4046</v>
      </c>
      <c r="I187" s="185" t="s">
        <v>4046</v>
      </c>
      <c r="J187" s="186" t="s">
        <v>769</v>
      </c>
      <c r="K187" s="187" t="s">
        <v>4069</v>
      </c>
      <c r="L187" s="186" t="s">
        <v>4075</v>
      </c>
      <c r="M187" s="188"/>
    </row>
    <row r="188" spans="1:13" s="177" customFormat="1" x14ac:dyDescent="0.25">
      <c r="A188" s="179" t="s">
        <v>4077</v>
      </c>
      <c r="B188" s="180" t="s">
        <v>4078</v>
      </c>
      <c r="C188" s="191" t="s">
        <v>3322</v>
      </c>
      <c r="D188" s="181" t="s">
        <v>3323</v>
      </c>
      <c r="E188" s="194"/>
      <c r="F188" s="194">
        <v>6300</v>
      </c>
      <c r="G188" s="195"/>
      <c r="H188" s="191" t="s">
        <v>3322</v>
      </c>
      <c r="I188" s="191" t="s">
        <v>3322</v>
      </c>
      <c r="J188" s="89" t="s">
        <v>769</v>
      </c>
      <c r="K188" s="56" t="s">
        <v>4079</v>
      </c>
      <c r="L188" s="89" t="s">
        <v>4080</v>
      </c>
      <c r="M188" s="182"/>
    </row>
    <row r="189" spans="1:13" s="178" customFormat="1" x14ac:dyDescent="0.25">
      <c r="A189" s="183" t="s">
        <v>4081</v>
      </c>
      <c r="B189" s="200" t="s">
        <v>4119</v>
      </c>
      <c r="C189" s="185" t="s">
        <v>4092</v>
      </c>
      <c r="D189" s="186" t="s">
        <v>4096</v>
      </c>
      <c r="E189" s="198"/>
      <c r="F189" s="196">
        <v>94.3</v>
      </c>
      <c r="G189" s="197"/>
      <c r="H189" s="185" t="s">
        <v>4092</v>
      </c>
      <c r="I189" s="185" t="s">
        <v>4092</v>
      </c>
      <c r="J189" s="186" t="s">
        <v>769</v>
      </c>
      <c r="K189" s="187" t="s">
        <v>4100</v>
      </c>
      <c r="L189" s="186" t="s">
        <v>4108</v>
      </c>
      <c r="M189" s="189"/>
    </row>
    <row r="190" spans="1:13" s="177" customFormat="1" x14ac:dyDescent="0.25">
      <c r="A190" s="179" t="s">
        <v>4082</v>
      </c>
      <c r="B190" s="180" t="s">
        <v>4120</v>
      </c>
      <c r="C190" s="191" t="s">
        <v>3535</v>
      </c>
      <c r="D190" s="181" t="s">
        <v>1987</v>
      </c>
      <c r="E190" s="194"/>
      <c r="F190" s="194">
        <v>39850</v>
      </c>
      <c r="G190" s="195"/>
      <c r="H190" s="191" t="s">
        <v>3535</v>
      </c>
      <c r="I190" s="191" t="s">
        <v>3535</v>
      </c>
      <c r="J190" s="89" t="s">
        <v>4099</v>
      </c>
      <c r="K190" s="56" t="s">
        <v>4101</v>
      </c>
      <c r="L190" s="89" t="s">
        <v>4109</v>
      </c>
      <c r="M190" s="182"/>
    </row>
    <row r="191" spans="1:13" s="178" customFormat="1" x14ac:dyDescent="0.25">
      <c r="A191" s="183" t="s">
        <v>4083</v>
      </c>
      <c r="B191" s="184" t="s">
        <v>4121</v>
      </c>
      <c r="C191" s="185" t="s">
        <v>1638</v>
      </c>
      <c r="D191" s="186" t="s">
        <v>1850</v>
      </c>
      <c r="E191" s="198"/>
      <c r="F191" s="196">
        <v>70</v>
      </c>
      <c r="G191" s="197"/>
      <c r="H191" s="185" t="s">
        <v>1638</v>
      </c>
      <c r="I191" s="185" t="s">
        <v>1638</v>
      </c>
      <c r="J191" s="186" t="s">
        <v>769</v>
      </c>
      <c r="K191" s="187" t="s">
        <v>4102</v>
      </c>
      <c r="L191" s="186" t="s">
        <v>4110</v>
      </c>
      <c r="M191" s="188"/>
    </row>
    <row r="192" spans="1:13" x14ac:dyDescent="0.25">
      <c r="A192" s="179" t="s">
        <v>4084</v>
      </c>
      <c r="B192" s="180" t="s">
        <v>4122</v>
      </c>
      <c r="C192" s="191" t="s">
        <v>3021</v>
      </c>
      <c r="D192" s="69" t="s">
        <v>3022</v>
      </c>
      <c r="E192" s="194"/>
      <c r="F192" s="194">
        <v>2890</v>
      </c>
      <c r="G192" s="195"/>
      <c r="H192" s="191" t="s">
        <v>3021</v>
      </c>
      <c r="I192" s="191" t="s">
        <v>3021</v>
      </c>
      <c r="J192" s="89" t="s">
        <v>769</v>
      </c>
      <c r="K192" s="202" t="s">
        <v>4102</v>
      </c>
      <c r="L192" s="89" t="s">
        <v>4111</v>
      </c>
      <c r="M192" s="182"/>
    </row>
    <row r="193" spans="1:13" s="178" customFormat="1" x14ac:dyDescent="0.25">
      <c r="A193" s="183" t="s">
        <v>4085</v>
      </c>
      <c r="B193" s="184" t="s">
        <v>4123</v>
      </c>
      <c r="C193" s="185" t="s">
        <v>1766</v>
      </c>
      <c r="D193" s="186" t="s">
        <v>1783</v>
      </c>
      <c r="E193" s="198"/>
      <c r="F193" s="196">
        <v>2430.16</v>
      </c>
      <c r="G193" s="197"/>
      <c r="H193" s="185" t="s">
        <v>4130</v>
      </c>
      <c r="I193" s="185" t="s">
        <v>4130</v>
      </c>
      <c r="J193" s="186" t="s">
        <v>1254</v>
      </c>
      <c r="K193" s="187" t="s">
        <v>4102</v>
      </c>
      <c r="L193" s="186" t="s">
        <v>4112</v>
      </c>
      <c r="M193" s="188"/>
    </row>
    <row r="194" spans="1:13" s="177" customFormat="1" x14ac:dyDescent="0.25">
      <c r="A194" s="179" t="s">
        <v>4086</v>
      </c>
      <c r="B194" s="180" t="s">
        <v>4124</v>
      </c>
      <c r="C194" s="191" t="s">
        <v>3466</v>
      </c>
      <c r="D194" s="181" t="s">
        <v>2303</v>
      </c>
      <c r="E194" s="194"/>
      <c r="F194" s="194">
        <v>1292.2</v>
      </c>
      <c r="G194" s="195"/>
      <c r="H194" s="191" t="s">
        <v>3466</v>
      </c>
      <c r="I194" s="191" t="s">
        <v>3466</v>
      </c>
      <c r="J194" s="89" t="s">
        <v>769</v>
      </c>
      <c r="K194" s="56" t="s">
        <v>4103</v>
      </c>
      <c r="L194" s="89" t="s">
        <v>4113</v>
      </c>
      <c r="M194" s="182"/>
    </row>
    <row r="195" spans="1:13" s="178" customFormat="1" x14ac:dyDescent="0.25">
      <c r="A195" s="183" t="s">
        <v>4087</v>
      </c>
      <c r="B195" s="200" t="s">
        <v>4125</v>
      </c>
      <c r="C195" s="185" t="s">
        <v>4093</v>
      </c>
      <c r="D195" s="186" t="s">
        <v>4097</v>
      </c>
      <c r="E195" s="198"/>
      <c r="F195" s="196">
        <v>100</v>
      </c>
      <c r="G195" s="197"/>
      <c r="H195" s="185" t="s">
        <v>4093</v>
      </c>
      <c r="I195" s="185" t="s">
        <v>4093</v>
      </c>
      <c r="J195" s="186" t="s">
        <v>769</v>
      </c>
      <c r="K195" s="187" t="s">
        <v>4104</v>
      </c>
      <c r="L195" s="186" t="s">
        <v>4114</v>
      </c>
      <c r="M195" s="189"/>
    </row>
    <row r="196" spans="1:13" s="177" customFormat="1" x14ac:dyDescent="0.25">
      <c r="A196" s="179" t="s">
        <v>4088</v>
      </c>
      <c r="B196" s="180" t="s">
        <v>4126</v>
      </c>
      <c r="C196" s="191" t="s">
        <v>2000</v>
      </c>
      <c r="D196" s="181" t="s">
        <v>2155</v>
      </c>
      <c r="E196" s="194"/>
      <c r="F196" s="194">
        <v>1930</v>
      </c>
      <c r="G196" s="195"/>
      <c r="H196" s="191" t="s">
        <v>2000</v>
      </c>
      <c r="I196" s="191" t="s">
        <v>2000</v>
      </c>
      <c r="J196" s="89" t="s">
        <v>769</v>
      </c>
      <c r="K196" s="56" t="s">
        <v>4104</v>
      </c>
      <c r="L196" s="89" t="s">
        <v>4115</v>
      </c>
      <c r="M196" s="182"/>
    </row>
    <row r="197" spans="1:13" s="178" customFormat="1" x14ac:dyDescent="0.25">
      <c r="A197" s="183" t="s">
        <v>4089</v>
      </c>
      <c r="B197" s="184" t="s">
        <v>4127</v>
      </c>
      <c r="C197" s="185" t="s">
        <v>4094</v>
      </c>
      <c r="D197" s="186" t="s">
        <v>4098</v>
      </c>
      <c r="E197" s="198"/>
      <c r="F197" s="196">
        <v>670</v>
      </c>
      <c r="G197" s="197"/>
      <c r="H197" s="185" t="s">
        <v>4131</v>
      </c>
      <c r="I197" s="185" t="s">
        <v>4131</v>
      </c>
      <c r="J197" s="186" t="s">
        <v>1254</v>
      </c>
      <c r="K197" s="187" t="s">
        <v>4105</v>
      </c>
      <c r="L197" s="186" t="s">
        <v>4116</v>
      </c>
      <c r="M197" s="188"/>
    </row>
    <row r="198" spans="1:13" x14ac:dyDescent="0.25">
      <c r="A198" s="179" t="s">
        <v>4090</v>
      </c>
      <c r="B198" s="180" t="s">
        <v>4128</v>
      </c>
      <c r="C198" s="191" t="s">
        <v>4095</v>
      </c>
      <c r="D198" s="69" t="s">
        <v>3595</v>
      </c>
      <c r="E198" s="194"/>
      <c r="F198" s="194">
        <v>269.5</v>
      </c>
      <c r="G198" s="195"/>
      <c r="H198" s="191" t="s">
        <v>4132</v>
      </c>
      <c r="I198" s="191" t="s">
        <v>4133</v>
      </c>
      <c r="J198" s="89" t="s">
        <v>1254</v>
      </c>
      <c r="K198" s="202" t="s">
        <v>4106</v>
      </c>
      <c r="L198" s="89" t="s">
        <v>4117</v>
      </c>
      <c r="M198" s="182"/>
    </row>
    <row r="199" spans="1:13" s="178" customFormat="1" x14ac:dyDescent="0.25">
      <c r="A199" s="183" t="s">
        <v>4091</v>
      </c>
      <c r="B199" s="184" t="s">
        <v>4129</v>
      </c>
      <c r="C199" s="185" t="s">
        <v>3457</v>
      </c>
      <c r="D199" s="186" t="s">
        <v>3470</v>
      </c>
      <c r="E199" s="198"/>
      <c r="F199" s="196">
        <v>750</v>
      </c>
      <c r="G199" s="197"/>
      <c r="H199" s="185" t="s">
        <v>3457</v>
      </c>
      <c r="I199" s="185" t="s">
        <v>3457</v>
      </c>
      <c r="J199" s="186" t="s">
        <v>769</v>
      </c>
      <c r="K199" s="187" t="s">
        <v>4107</v>
      </c>
      <c r="L199" s="186" t="s">
        <v>4118</v>
      </c>
      <c r="M199" s="188"/>
    </row>
    <row r="200" spans="1:13" s="177" customFormat="1" x14ac:dyDescent="0.25">
      <c r="A200" s="179" t="s">
        <v>4134</v>
      </c>
      <c r="B200" s="180" t="s">
        <v>4146</v>
      </c>
      <c r="C200" s="191" t="s">
        <v>2794</v>
      </c>
      <c r="D200" s="181" t="s">
        <v>2795</v>
      </c>
      <c r="E200" s="194"/>
      <c r="F200" s="194">
        <f>20.06*38*52</f>
        <v>39638.559999999998</v>
      </c>
      <c r="G200" s="195"/>
      <c r="H200" s="191" t="s">
        <v>2794</v>
      </c>
      <c r="I200" s="191" t="s">
        <v>2794</v>
      </c>
      <c r="J200" s="89" t="s">
        <v>769</v>
      </c>
      <c r="K200" s="56" t="s">
        <v>4164</v>
      </c>
      <c r="L200" s="89" t="s">
        <v>3890</v>
      </c>
      <c r="M200" s="182"/>
    </row>
    <row r="201" spans="1:13" s="178" customFormat="1" x14ac:dyDescent="0.25">
      <c r="A201" s="183" t="s">
        <v>4135</v>
      </c>
      <c r="B201" s="200" t="s">
        <v>4147</v>
      </c>
      <c r="C201" s="185" t="s">
        <v>753</v>
      </c>
      <c r="D201" s="186" t="s">
        <v>3355</v>
      </c>
      <c r="E201" s="198"/>
      <c r="F201" s="196">
        <v>550</v>
      </c>
      <c r="G201" s="197"/>
      <c r="H201" s="185" t="s">
        <v>753</v>
      </c>
      <c r="I201" s="185" t="s">
        <v>753</v>
      </c>
      <c r="J201" s="186" t="s">
        <v>769</v>
      </c>
      <c r="K201" s="187" t="s">
        <v>4165</v>
      </c>
      <c r="L201" s="186" t="s">
        <v>4173</v>
      </c>
      <c r="M201" s="188"/>
    </row>
    <row r="202" spans="1:13" x14ac:dyDescent="0.25">
      <c r="A202" s="179" t="s">
        <v>4136</v>
      </c>
      <c r="B202" s="180" t="s">
        <v>4148</v>
      </c>
      <c r="C202" s="191" t="s">
        <v>512</v>
      </c>
      <c r="D202" s="69" t="s">
        <v>2385</v>
      </c>
      <c r="E202" s="194"/>
      <c r="F202" s="194">
        <v>140</v>
      </c>
      <c r="G202" s="195"/>
      <c r="H202" s="191" t="s">
        <v>512</v>
      </c>
      <c r="I202" s="191" t="s">
        <v>512</v>
      </c>
      <c r="J202" s="89" t="s">
        <v>769</v>
      </c>
      <c r="K202" s="202" t="s">
        <v>4165</v>
      </c>
      <c r="L202" s="89" t="s">
        <v>2386</v>
      </c>
      <c r="M202" s="182"/>
    </row>
    <row r="203" spans="1:13" s="178" customFormat="1" x14ac:dyDescent="0.25">
      <c r="A203" s="183" t="s">
        <v>4137</v>
      </c>
      <c r="B203" s="184" t="s">
        <v>4149</v>
      </c>
      <c r="C203" s="185" t="s">
        <v>2944</v>
      </c>
      <c r="D203" s="186" t="s">
        <v>4160</v>
      </c>
      <c r="E203" s="198"/>
      <c r="F203" s="196">
        <v>840</v>
      </c>
      <c r="G203" s="197"/>
      <c r="H203" s="185" t="s">
        <v>4182</v>
      </c>
      <c r="I203" s="185" t="s">
        <v>4183</v>
      </c>
      <c r="J203" s="186" t="s">
        <v>1254</v>
      </c>
      <c r="K203" s="187" t="s">
        <v>4166</v>
      </c>
      <c r="L203" s="186" t="s">
        <v>4174</v>
      </c>
      <c r="M203" s="188"/>
    </row>
    <row r="204" spans="1:13" s="177" customFormat="1" x14ac:dyDescent="0.25">
      <c r="A204" s="179" t="s">
        <v>4138</v>
      </c>
      <c r="B204" s="180" t="s">
        <v>4150</v>
      </c>
      <c r="C204" s="191" t="s">
        <v>4158</v>
      </c>
      <c r="D204" s="181" t="s">
        <v>4161</v>
      </c>
      <c r="E204" s="194"/>
      <c r="F204" s="194">
        <v>1320</v>
      </c>
      <c r="G204" s="195"/>
      <c r="H204" s="191" t="s">
        <v>4184</v>
      </c>
      <c r="I204" s="191" t="s">
        <v>4185</v>
      </c>
      <c r="J204" s="89" t="s">
        <v>1254</v>
      </c>
      <c r="K204" s="56" t="s">
        <v>4167</v>
      </c>
      <c r="L204" s="89" t="s">
        <v>4175</v>
      </c>
      <c r="M204" s="182"/>
    </row>
    <row r="205" spans="1:13" s="178" customFormat="1" x14ac:dyDescent="0.25">
      <c r="A205" s="183" t="s">
        <v>4139</v>
      </c>
      <c r="B205" s="200" t="s">
        <v>4151</v>
      </c>
      <c r="C205" s="185" t="s">
        <v>3021</v>
      </c>
      <c r="D205" s="186" t="s">
        <v>3022</v>
      </c>
      <c r="E205" s="198"/>
      <c r="F205" s="196">
        <v>550</v>
      </c>
      <c r="G205" s="197"/>
      <c r="H205" s="185" t="s">
        <v>3021</v>
      </c>
      <c r="I205" s="185" t="s">
        <v>3021</v>
      </c>
      <c r="J205" s="186" t="s">
        <v>769</v>
      </c>
      <c r="K205" s="187" t="s">
        <v>4167</v>
      </c>
      <c r="L205" s="186" t="s">
        <v>4176</v>
      </c>
      <c r="M205" s="189"/>
    </row>
    <row r="206" spans="1:13" s="177" customFormat="1" x14ac:dyDescent="0.25">
      <c r="A206" s="179" t="s">
        <v>4140</v>
      </c>
      <c r="B206" s="180" t="s">
        <v>4152</v>
      </c>
      <c r="C206" s="191" t="s">
        <v>609</v>
      </c>
      <c r="D206" s="181" t="s">
        <v>1827</v>
      </c>
      <c r="E206" s="194"/>
      <c r="F206" s="194">
        <v>20000</v>
      </c>
      <c r="G206" s="195"/>
      <c r="H206" s="191" t="s">
        <v>609</v>
      </c>
      <c r="I206" s="191" t="s">
        <v>609</v>
      </c>
      <c r="J206" s="89" t="s">
        <v>4014</v>
      </c>
      <c r="K206" s="56" t="s">
        <v>4168</v>
      </c>
      <c r="L206" s="89" t="s">
        <v>4177</v>
      </c>
      <c r="M206" s="182"/>
    </row>
    <row r="207" spans="1:13" s="178" customFormat="1" x14ac:dyDescent="0.25">
      <c r="A207" s="183" t="s">
        <v>4141</v>
      </c>
      <c r="B207" s="184" t="s">
        <v>4153</v>
      </c>
      <c r="C207" s="185" t="s">
        <v>189</v>
      </c>
      <c r="D207" s="186" t="s">
        <v>1829</v>
      </c>
      <c r="E207" s="198"/>
      <c r="F207" s="196">
        <v>15000</v>
      </c>
      <c r="G207" s="197"/>
      <c r="H207" s="185" t="s">
        <v>189</v>
      </c>
      <c r="I207" s="185" t="s">
        <v>189</v>
      </c>
      <c r="J207" s="186" t="s">
        <v>4163</v>
      </c>
      <c r="K207" s="187" t="s">
        <v>4168</v>
      </c>
      <c r="L207" s="186" t="s">
        <v>4178</v>
      </c>
      <c r="M207" s="188"/>
    </row>
    <row r="208" spans="1:13" s="177" customFormat="1" x14ac:dyDescent="0.25">
      <c r="A208" s="179" t="s">
        <v>4142</v>
      </c>
      <c r="B208" s="180" t="s">
        <v>4154</v>
      </c>
      <c r="C208" s="191" t="s">
        <v>2794</v>
      </c>
      <c r="D208" s="181" t="s">
        <v>2795</v>
      </c>
      <c r="E208" s="194"/>
      <c r="F208" s="194">
        <f>25.15*38*52</f>
        <v>49696.399999999994</v>
      </c>
      <c r="G208" s="195"/>
      <c r="H208" s="191" t="s">
        <v>2794</v>
      </c>
      <c r="I208" s="191" t="s">
        <v>2794</v>
      </c>
      <c r="J208" s="89" t="s">
        <v>769</v>
      </c>
      <c r="K208" s="56" t="s">
        <v>4169</v>
      </c>
      <c r="L208" s="89" t="s">
        <v>4179</v>
      </c>
      <c r="M208" s="182"/>
    </row>
    <row r="209" spans="1:13" s="178" customFormat="1" x14ac:dyDescent="0.25">
      <c r="A209" s="183" t="s">
        <v>4143</v>
      </c>
      <c r="B209" s="200" t="s">
        <v>4155</v>
      </c>
      <c r="C209" s="185" t="s">
        <v>3298</v>
      </c>
      <c r="D209" s="186" t="s">
        <v>1831</v>
      </c>
      <c r="E209" s="198"/>
      <c r="F209" s="196">
        <v>1500</v>
      </c>
      <c r="G209" s="197"/>
      <c r="H209" s="185" t="s">
        <v>3298</v>
      </c>
      <c r="I209" s="185" t="s">
        <v>3298</v>
      </c>
      <c r="J209" s="186" t="s">
        <v>769</v>
      </c>
      <c r="K209" s="187" t="s">
        <v>4170</v>
      </c>
      <c r="L209" s="186" t="s">
        <v>4180</v>
      </c>
      <c r="M209" s="189"/>
    </row>
    <row r="210" spans="1:13" s="177" customFormat="1" x14ac:dyDescent="0.25">
      <c r="A210" s="179" t="s">
        <v>4378</v>
      </c>
      <c r="B210" s="180" t="s">
        <v>4381</v>
      </c>
      <c r="C210" s="191" t="s">
        <v>745</v>
      </c>
      <c r="D210" s="181" t="s">
        <v>3166</v>
      </c>
      <c r="E210" s="194">
        <v>59299.16</v>
      </c>
      <c r="F210" s="194">
        <v>33255.040000000001</v>
      </c>
      <c r="G210" s="195"/>
      <c r="H210" s="191" t="s">
        <v>4382</v>
      </c>
      <c r="I210" s="191" t="s">
        <v>4383</v>
      </c>
      <c r="J210" s="89" t="s">
        <v>1254</v>
      </c>
      <c r="K210" s="56" t="s">
        <v>4379</v>
      </c>
      <c r="L210" s="89" t="s">
        <v>4380</v>
      </c>
      <c r="M210" s="182"/>
    </row>
    <row r="211" spans="1:13" s="178" customFormat="1" x14ac:dyDescent="0.25">
      <c r="A211" s="183" t="s">
        <v>4144</v>
      </c>
      <c r="B211" s="200" t="s">
        <v>4156</v>
      </c>
      <c r="C211" s="185" t="s">
        <v>4159</v>
      </c>
      <c r="D211" s="186" t="s">
        <v>4162</v>
      </c>
      <c r="E211" s="198"/>
      <c r="F211" s="196">
        <v>100.17</v>
      </c>
      <c r="G211" s="197"/>
      <c r="H211" s="185" t="s">
        <v>4159</v>
      </c>
      <c r="I211" s="185" t="s">
        <v>4159</v>
      </c>
      <c r="J211" s="186" t="s">
        <v>769</v>
      </c>
      <c r="K211" s="187" t="s">
        <v>4171</v>
      </c>
      <c r="L211" s="186" t="s">
        <v>2217</v>
      </c>
      <c r="M211" s="189"/>
    </row>
    <row r="212" spans="1:13" s="177" customFormat="1" x14ac:dyDescent="0.25">
      <c r="A212" s="179" t="s">
        <v>4145</v>
      </c>
      <c r="B212" s="180" t="s">
        <v>4157</v>
      </c>
      <c r="C212" s="191" t="s">
        <v>3533</v>
      </c>
      <c r="D212" s="181" t="s">
        <v>3595</v>
      </c>
      <c r="E212" s="194"/>
      <c r="F212" s="194">
        <v>205.4</v>
      </c>
      <c r="G212" s="195"/>
      <c r="H212" s="191" t="s">
        <v>3533</v>
      </c>
      <c r="I212" s="191" t="s">
        <v>3533</v>
      </c>
      <c r="J212" s="89" t="s">
        <v>769</v>
      </c>
      <c r="K212" s="56" t="s">
        <v>4172</v>
      </c>
      <c r="L212" s="89" t="s">
        <v>4181</v>
      </c>
      <c r="M212" s="182"/>
    </row>
    <row r="213" spans="1:13" s="178" customFormat="1" x14ac:dyDescent="0.25">
      <c r="A213" s="183" t="s">
        <v>4186</v>
      </c>
      <c r="B213" s="200" t="s">
        <v>4202</v>
      </c>
      <c r="C213" s="185" t="s">
        <v>590</v>
      </c>
      <c r="D213" s="186" t="s">
        <v>1835</v>
      </c>
      <c r="E213" s="198"/>
      <c r="F213" s="196">
        <v>8000</v>
      </c>
      <c r="G213" s="197"/>
      <c r="H213" s="185" t="s">
        <v>590</v>
      </c>
      <c r="I213" s="185" t="s">
        <v>590</v>
      </c>
      <c r="J213" s="186" t="s">
        <v>4256</v>
      </c>
      <c r="K213" s="187" t="s">
        <v>4229</v>
      </c>
      <c r="L213" s="186" t="s">
        <v>4232</v>
      </c>
      <c r="M213" s="189"/>
    </row>
    <row r="214" spans="1:13" s="177" customFormat="1" x14ac:dyDescent="0.25">
      <c r="A214" s="179" t="s">
        <v>4187</v>
      </c>
      <c r="B214" s="180" t="s">
        <v>4203</v>
      </c>
      <c r="C214" s="191" t="s">
        <v>165</v>
      </c>
      <c r="D214" s="181" t="s">
        <v>3744</v>
      </c>
      <c r="E214" s="194"/>
      <c r="F214" s="194">
        <v>3739</v>
      </c>
      <c r="G214" s="195"/>
      <c r="H214" s="191" t="s">
        <v>165</v>
      </c>
      <c r="I214" s="191" t="s">
        <v>165</v>
      </c>
      <c r="J214" s="89" t="s">
        <v>4256</v>
      </c>
      <c r="K214" s="56" t="s">
        <v>4229</v>
      </c>
      <c r="L214" s="89" t="s">
        <v>4233</v>
      </c>
      <c r="M214" s="182"/>
    </row>
    <row r="215" spans="1:13" s="178" customFormat="1" x14ac:dyDescent="0.25">
      <c r="A215" s="183" t="s">
        <v>4188</v>
      </c>
      <c r="B215" s="200" t="s">
        <v>4204</v>
      </c>
      <c r="C215" s="185" t="s">
        <v>4218</v>
      </c>
      <c r="D215" s="186" t="s">
        <v>4223</v>
      </c>
      <c r="E215" s="198"/>
      <c r="F215" s="196">
        <v>3129.75</v>
      </c>
      <c r="G215" s="197"/>
      <c r="H215" s="185" t="s">
        <v>4218</v>
      </c>
      <c r="I215" s="185" t="s">
        <v>4218</v>
      </c>
      <c r="J215" s="186" t="s">
        <v>769</v>
      </c>
      <c r="K215" s="187" t="s">
        <v>4230</v>
      </c>
      <c r="L215" s="186" t="s">
        <v>4234</v>
      </c>
      <c r="M215" s="189"/>
    </row>
    <row r="216" spans="1:13" s="177" customFormat="1" x14ac:dyDescent="0.25">
      <c r="A216" s="179" t="s">
        <v>4189</v>
      </c>
      <c r="B216" s="180" t="s">
        <v>4205</v>
      </c>
      <c r="C216" s="191" t="s">
        <v>1766</v>
      </c>
      <c r="D216" s="181" t="s">
        <v>1783</v>
      </c>
      <c r="E216" s="194"/>
      <c r="F216" s="194">
        <v>39000</v>
      </c>
      <c r="G216" s="195"/>
      <c r="H216" s="191" t="s">
        <v>1766</v>
      </c>
      <c r="I216" s="191" t="s">
        <v>1766</v>
      </c>
      <c r="J216" s="89" t="s">
        <v>4228</v>
      </c>
      <c r="K216" s="56" t="s">
        <v>4231</v>
      </c>
      <c r="L216" s="89" t="s">
        <v>4235</v>
      </c>
      <c r="M216" s="182"/>
    </row>
    <row r="217" spans="1:13" s="178" customFormat="1" x14ac:dyDescent="0.25">
      <c r="A217" s="183" t="s">
        <v>4190</v>
      </c>
      <c r="B217" s="200" t="s">
        <v>4206</v>
      </c>
      <c r="C217" s="185" t="s">
        <v>1766</v>
      </c>
      <c r="D217" s="186" t="s">
        <v>1783</v>
      </c>
      <c r="E217" s="198"/>
      <c r="F217" s="196">
        <v>35000</v>
      </c>
      <c r="G217" s="197"/>
      <c r="H217" s="185" t="s">
        <v>1766</v>
      </c>
      <c r="I217" s="185" t="s">
        <v>1766</v>
      </c>
      <c r="J217" s="186" t="s">
        <v>4228</v>
      </c>
      <c r="K217" s="187" t="s">
        <v>4231</v>
      </c>
      <c r="L217" s="186" t="s">
        <v>4236</v>
      </c>
      <c r="M217" s="189"/>
    </row>
    <row r="218" spans="1:13" s="177" customFormat="1" x14ac:dyDescent="0.25">
      <c r="A218" s="179" t="s">
        <v>4191</v>
      </c>
      <c r="B218" s="180" t="s">
        <v>4207</v>
      </c>
      <c r="C218" s="191" t="s">
        <v>1766</v>
      </c>
      <c r="D218" s="181" t="s">
        <v>1783</v>
      </c>
      <c r="E218" s="194"/>
      <c r="F218" s="194">
        <v>8000</v>
      </c>
      <c r="G218" s="195"/>
      <c r="H218" s="191" t="s">
        <v>1766</v>
      </c>
      <c r="I218" s="191" t="s">
        <v>1766</v>
      </c>
      <c r="J218" s="89" t="s">
        <v>4228</v>
      </c>
      <c r="K218" s="56" t="s">
        <v>4231</v>
      </c>
      <c r="L218" s="89" t="s">
        <v>4237</v>
      </c>
      <c r="M218" s="182"/>
    </row>
    <row r="219" spans="1:13" s="178" customFormat="1" x14ac:dyDescent="0.25">
      <c r="A219" s="183" t="s">
        <v>4192</v>
      </c>
      <c r="B219" s="200" t="s">
        <v>4208</v>
      </c>
      <c r="C219" s="185" t="s">
        <v>1766</v>
      </c>
      <c r="D219" s="186" t="s">
        <v>1783</v>
      </c>
      <c r="E219" s="198"/>
      <c r="F219" s="196">
        <v>20000</v>
      </c>
      <c r="G219" s="197"/>
      <c r="H219" s="185" t="s">
        <v>1766</v>
      </c>
      <c r="I219" s="185" t="s">
        <v>1766</v>
      </c>
      <c r="J219" s="186" t="s">
        <v>4228</v>
      </c>
      <c r="K219" s="187" t="s">
        <v>4231</v>
      </c>
      <c r="L219" s="186" t="s">
        <v>4238</v>
      </c>
      <c r="M219" s="189"/>
    </row>
    <row r="220" spans="1:13" s="177" customFormat="1" x14ac:dyDescent="0.25">
      <c r="A220" s="179" t="s">
        <v>4193</v>
      </c>
      <c r="B220" s="180" t="s">
        <v>4209</v>
      </c>
      <c r="C220" s="191" t="s">
        <v>1766</v>
      </c>
      <c r="D220" s="181" t="s">
        <v>1783</v>
      </c>
      <c r="E220" s="194"/>
      <c r="F220" s="194">
        <v>39000</v>
      </c>
      <c r="G220" s="195"/>
      <c r="H220" s="191" t="s">
        <v>1766</v>
      </c>
      <c r="I220" s="191" t="s">
        <v>1766</v>
      </c>
      <c r="J220" s="89" t="s">
        <v>4228</v>
      </c>
      <c r="K220" s="56" t="s">
        <v>4231</v>
      </c>
      <c r="L220" s="89" t="s">
        <v>4239</v>
      </c>
      <c r="M220" s="182"/>
    </row>
    <row r="221" spans="1:13" s="178" customFormat="1" x14ac:dyDescent="0.25">
      <c r="A221" s="183" t="s">
        <v>4194</v>
      </c>
      <c r="B221" s="200" t="s">
        <v>4210</v>
      </c>
      <c r="C221" s="185" t="s">
        <v>1766</v>
      </c>
      <c r="D221" s="186" t="s">
        <v>1783</v>
      </c>
      <c r="E221" s="198"/>
      <c r="F221" s="196">
        <v>20000</v>
      </c>
      <c r="G221" s="197"/>
      <c r="H221" s="185" t="s">
        <v>1766</v>
      </c>
      <c r="I221" s="185" t="s">
        <v>1766</v>
      </c>
      <c r="J221" s="186" t="s">
        <v>4228</v>
      </c>
      <c r="K221" s="187" t="s">
        <v>4231</v>
      </c>
      <c r="L221" s="186" t="s">
        <v>4240</v>
      </c>
      <c r="M221" s="189"/>
    </row>
    <row r="222" spans="1:13" s="177" customFormat="1" x14ac:dyDescent="0.25">
      <c r="A222" s="179" t="s">
        <v>4195</v>
      </c>
      <c r="B222" s="180" t="s">
        <v>4211</v>
      </c>
      <c r="C222" s="191" t="s">
        <v>1766</v>
      </c>
      <c r="D222" s="181" t="s">
        <v>4224</v>
      </c>
      <c r="E222" s="194"/>
      <c r="F222" s="194">
        <v>75000</v>
      </c>
      <c r="G222" s="195"/>
      <c r="H222" s="191" t="s">
        <v>1766</v>
      </c>
      <c r="I222" s="191" t="s">
        <v>1766</v>
      </c>
      <c r="J222" s="89" t="s">
        <v>4228</v>
      </c>
      <c r="K222" s="56" t="s">
        <v>4231</v>
      </c>
      <c r="L222" s="89" t="s">
        <v>4241</v>
      </c>
      <c r="M222" s="182"/>
    </row>
    <row r="223" spans="1:13" s="178" customFormat="1" x14ac:dyDescent="0.25">
      <c r="A223" s="183" t="s">
        <v>4196</v>
      </c>
      <c r="B223" s="200" t="s">
        <v>4212</v>
      </c>
      <c r="C223" s="185" t="s">
        <v>4219</v>
      </c>
      <c r="D223" s="186" t="s">
        <v>4225</v>
      </c>
      <c r="E223" s="198"/>
      <c r="F223" s="196">
        <v>5363.2</v>
      </c>
      <c r="G223" s="197"/>
      <c r="H223" s="185" t="s">
        <v>4252</v>
      </c>
      <c r="I223" s="185" t="s">
        <v>4253</v>
      </c>
      <c r="J223" s="186" t="s">
        <v>1254</v>
      </c>
      <c r="K223" s="187" t="s">
        <v>4242</v>
      </c>
      <c r="L223" s="186" t="s">
        <v>4246</v>
      </c>
      <c r="M223" s="189"/>
    </row>
    <row r="224" spans="1:13" s="177" customFormat="1" x14ac:dyDescent="0.25">
      <c r="A224" s="179" t="s">
        <v>4197</v>
      </c>
      <c r="B224" s="180" t="s">
        <v>4213</v>
      </c>
      <c r="C224" s="191" t="s">
        <v>3391</v>
      </c>
      <c r="D224" s="181" t="s">
        <v>1787</v>
      </c>
      <c r="E224" s="194"/>
      <c r="F224" s="194">
        <v>1512</v>
      </c>
      <c r="G224" s="195"/>
      <c r="H224" s="191" t="s">
        <v>3391</v>
      </c>
      <c r="I224" s="191" t="s">
        <v>3391</v>
      </c>
      <c r="J224" s="89" t="s">
        <v>769</v>
      </c>
      <c r="K224" s="56" t="s">
        <v>4243</v>
      </c>
      <c r="L224" s="89" t="s">
        <v>4247</v>
      </c>
      <c r="M224" s="182"/>
    </row>
    <row r="225" spans="1:13" s="178" customFormat="1" x14ac:dyDescent="0.25">
      <c r="A225" s="183" t="s">
        <v>4198</v>
      </c>
      <c r="B225" s="200" t="s">
        <v>4214</v>
      </c>
      <c r="C225" s="185" t="s">
        <v>4220</v>
      </c>
      <c r="D225" s="186" t="s">
        <v>4226</v>
      </c>
      <c r="E225" s="198"/>
      <c r="F225" s="196">
        <v>1600</v>
      </c>
      <c r="G225" s="197"/>
      <c r="H225" s="185" t="s">
        <v>4220</v>
      </c>
      <c r="I225" s="185" t="s">
        <v>4220</v>
      </c>
      <c r="J225" s="186" t="s">
        <v>769</v>
      </c>
      <c r="K225" s="187" t="s">
        <v>4243</v>
      </c>
      <c r="L225" s="186" t="s">
        <v>4248</v>
      </c>
      <c r="M225" s="189"/>
    </row>
    <row r="226" spans="1:13" s="177" customFormat="1" x14ac:dyDescent="0.25">
      <c r="A226" s="179" t="s">
        <v>4199</v>
      </c>
      <c r="B226" s="180" t="s">
        <v>4215</v>
      </c>
      <c r="C226" s="191" t="s">
        <v>274</v>
      </c>
      <c r="D226" s="181" t="s">
        <v>1818</v>
      </c>
      <c r="E226" s="194"/>
      <c r="F226" s="194">
        <v>480</v>
      </c>
      <c r="G226" s="195"/>
      <c r="H226" s="191" t="s">
        <v>4254</v>
      </c>
      <c r="I226" s="191" t="s">
        <v>4255</v>
      </c>
      <c r="J226" s="89" t="s">
        <v>1254</v>
      </c>
      <c r="K226" s="56" t="s">
        <v>4244</v>
      </c>
      <c r="L226" s="89" t="s">
        <v>4249</v>
      </c>
      <c r="M226" s="182"/>
    </row>
    <row r="227" spans="1:13" s="178" customFormat="1" x14ac:dyDescent="0.25">
      <c r="A227" s="183" t="s">
        <v>4200</v>
      </c>
      <c r="B227" s="200" t="s">
        <v>4216</v>
      </c>
      <c r="C227" s="185" t="s">
        <v>4221</v>
      </c>
      <c r="D227" s="186" t="s">
        <v>3112</v>
      </c>
      <c r="E227" s="198"/>
      <c r="F227" s="196">
        <v>120</v>
      </c>
      <c r="G227" s="197"/>
      <c r="H227" s="185" t="s">
        <v>4221</v>
      </c>
      <c r="I227" s="185" t="s">
        <v>4221</v>
      </c>
      <c r="J227" s="186" t="s">
        <v>769</v>
      </c>
      <c r="K227" s="187" t="s">
        <v>4244</v>
      </c>
      <c r="L227" s="186" t="s">
        <v>4250</v>
      </c>
      <c r="M227" s="189"/>
    </row>
    <row r="228" spans="1:13" s="177" customFormat="1" x14ac:dyDescent="0.25">
      <c r="A228" s="179" t="s">
        <v>4201</v>
      </c>
      <c r="B228" s="180" t="s">
        <v>4217</v>
      </c>
      <c r="C228" s="191" t="s">
        <v>4222</v>
      </c>
      <c r="D228" s="181" t="s">
        <v>4227</v>
      </c>
      <c r="E228" s="194"/>
      <c r="F228" s="194">
        <v>225</v>
      </c>
      <c r="G228" s="195"/>
      <c r="H228" s="191" t="s">
        <v>4222</v>
      </c>
      <c r="I228" s="191" t="s">
        <v>4222</v>
      </c>
      <c r="J228" s="89" t="s">
        <v>769</v>
      </c>
      <c r="K228" s="56" t="s">
        <v>4245</v>
      </c>
      <c r="L228" s="89" t="s">
        <v>4251</v>
      </c>
      <c r="M228" s="182"/>
    </row>
    <row r="229" spans="1:13" s="178" customFormat="1" x14ac:dyDescent="0.25">
      <c r="A229" s="183" t="s">
        <v>4258</v>
      </c>
      <c r="B229" s="200" t="s">
        <v>4282</v>
      </c>
      <c r="C229" s="185" t="s">
        <v>4315</v>
      </c>
      <c r="D229" s="186" t="s">
        <v>4326</v>
      </c>
      <c r="E229" s="198"/>
      <c r="F229" s="196">
        <v>520</v>
      </c>
      <c r="G229" s="197"/>
      <c r="H229" s="185" t="s">
        <v>4315</v>
      </c>
      <c r="I229" s="185" t="s">
        <v>4315</v>
      </c>
      <c r="J229" s="186" t="s">
        <v>769</v>
      </c>
      <c r="K229" s="187" t="s">
        <v>4331</v>
      </c>
      <c r="L229" s="186" t="s">
        <v>4343</v>
      </c>
      <c r="M229" s="189"/>
    </row>
    <row r="230" spans="1:13" s="177" customFormat="1" x14ac:dyDescent="0.25">
      <c r="A230" s="179" t="s">
        <v>4259</v>
      </c>
      <c r="B230" s="180" t="s">
        <v>4283</v>
      </c>
      <c r="C230" s="191" t="s">
        <v>3674</v>
      </c>
      <c r="D230" s="181" t="s">
        <v>2621</v>
      </c>
      <c r="E230" s="194"/>
      <c r="F230" s="194">
        <v>36000</v>
      </c>
      <c r="G230" s="195"/>
      <c r="H230" s="191" t="s">
        <v>3674</v>
      </c>
      <c r="I230" s="191" t="s">
        <v>3674</v>
      </c>
      <c r="J230" s="89" t="s">
        <v>769</v>
      </c>
      <c r="K230" s="56" t="s">
        <v>4332</v>
      </c>
      <c r="L230" s="89" t="s">
        <v>4344</v>
      </c>
      <c r="M230" s="182"/>
    </row>
    <row r="231" spans="1:13" s="178" customFormat="1" x14ac:dyDescent="0.25">
      <c r="A231" s="183" t="s">
        <v>4260</v>
      </c>
      <c r="B231" s="200" t="s">
        <v>4284</v>
      </c>
      <c r="C231" s="185" t="s">
        <v>2962</v>
      </c>
      <c r="D231" s="186" t="s">
        <v>4327</v>
      </c>
      <c r="E231" s="198"/>
      <c r="F231" s="196">
        <v>1872</v>
      </c>
      <c r="G231" s="197"/>
      <c r="H231" s="185" t="s">
        <v>2962</v>
      </c>
      <c r="I231" s="185" t="s">
        <v>2962</v>
      </c>
      <c r="J231" s="186" t="s">
        <v>769</v>
      </c>
      <c r="K231" s="187" t="s">
        <v>4333</v>
      </c>
      <c r="L231" s="186" t="s">
        <v>4345</v>
      </c>
      <c r="M231" s="189"/>
    </row>
    <row r="232" spans="1:13" s="177" customFormat="1" x14ac:dyDescent="0.25">
      <c r="A232" s="179" t="s">
        <v>4261</v>
      </c>
      <c r="B232" s="180" t="s">
        <v>4285</v>
      </c>
      <c r="C232" s="191" t="s">
        <v>2083</v>
      </c>
      <c r="D232" s="181" t="s">
        <v>2104</v>
      </c>
      <c r="E232" s="194"/>
      <c r="F232" s="194">
        <v>875</v>
      </c>
      <c r="G232" s="195"/>
      <c r="H232" s="191" t="s">
        <v>2083</v>
      </c>
      <c r="I232" s="191" t="s">
        <v>2083</v>
      </c>
      <c r="J232" s="89" t="s">
        <v>769</v>
      </c>
      <c r="K232" s="56" t="s">
        <v>4333</v>
      </c>
      <c r="L232" s="89" t="s">
        <v>4346</v>
      </c>
      <c r="M232" s="182"/>
    </row>
    <row r="233" spans="1:13" s="178" customFormat="1" x14ac:dyDescent="0.25">
      <c r="A233" s="183" t="s">
        <v>4262</v>
      </c>
      <c r="B233" s="200" t="s">
        <v>4286</v>
      </c>
      <c r="C233" s="185" t="s">
        <v>4316</v>
      </c>
      <c r="D233" s="186" t="s">
        <v>3166</v>
      </c>
      <c r="E233" s="198"/>
      <c r="F233" s="196">
        <v>1021</v>
      </c>
      <c r="G233" s="197"/>
      <c r="H233" s="185" t="s">
        <v>4316</v>
      </c>
      <c r="I233" s="185" t="s">
        <v>4316</v>
      </c>
      <c r="J233" s="186" t="s">
        <v>769</v>
      </c>
      <c r="K233" s="187" t="s">
        <v>4334</v>
      </c>
      <c r="L233" s="186" t="s">
        <v>4347</v>
      </c>
      <c r="M233" s="189"/>
    </row>
    <row r="234" spans="1:13" s="177" customFormat="1" x14ac:dyDescent="0.25">
      <c r="A234" s="179" t="s">
        <v>4262</v>
      </c>
      <c r="B234" s="180" t="s">
        <v>4287</v>
      </c>
      <c r="C234" s="191" t="s">
        <v>4317</v>
      </c>
      <c r="D234" s="181" t="s">
        <v>3166</v>
      </c>
      <c r="E234" s="194"/>
      <c r="F234" s="194">
        <v>3708.34</v>
      </c>
      <c r="G234" s="195"/>
      <c r="H234" s="191" t="s">
        <v>4317</v>
      </c>
      <c r="I234" s="191" t="s">
        <v>4317</v>
      </c>
      <c r="J234" s="89" t="s">
        <v>769</v>
      </c>
      <c r="K234" s="56" t="s">
        <v>4334</v>
      </c>
      <c r="L234" s="89" t="s">
        <v>4348</v>
      </c>
      <c r="M234" s="182"/>
    </row>
    <row r="235" spans="1:13" s="178" customFormat="1" x14ac:dyDescent="0.25">
      <c r="A235" s="183" t="s">
        <v>4262</v>
      </c>
      <c r="B235" s="200" t="s">
        <v>4288</v>
      </c>
      <c r="C235" s="185" t="s">
        <v>3213</v>
      </c>
      <c r="D235" s="186" t="s">
        <v>3166</v>
      </c>
      <c r="E235" s="198"/>
      <c r="F235" s="196">
        <v>14602.5</v>
      </c>
      <c r="G235" s="197"/>
      <c r="H235" s="185" t="s">
        <v>3213</v>
      </c>
      <c r="I235" s="185" t="s">
        <v>3213</v>
      </c>
      <c r="J235" s="186" t="s">
        <v>769</v>
      </c>
      <c r="K235" s="187" t="s">
        <v>4334</v>
      </c>
      <c r="L235" s="186" t="s">
        <v>4349</v>
      </c>
      <c r="M235" s="189"/>
    </row>
    <row r="236" spans="1:13" s="177" customFormat="1" x14ac:dyDescent="0.25">
      <c r="A236" s="179" t="s">
        <v>4262</v>
      </c>
      <c r="B236" s="180" t="s">
        <v>4289</v>
      </c>
      <c r="C236" s="191" t="s">
        <v>3174</v>
      </c>
      <c r="D236" s="181" t="s">
        <v>3166</v>
      </c>
      <c r="E236" s="194"/>
      <c r="F236" s="194">
        <v>400</v>
      </c>
      <c r="G236" s="195"/>
      <c r="H236" s="191" t="s">
        <v>3174</v>
      </c>
      <c r="I236" s="191" t="s">
        <v>3174</v>
      </c>
      <c r="J236" s="89" t="s">
        <v>769</v>
      </c>
      <c r="K236" s="56" t="s">
        <v>4334</v>
      </c>
      <c r="L236" s="89" t="s">
        <v>4350</v>
      </c>
      <c r="M236" s="182"/>
    </row>
    <row r="237" spans="1:13" s="178" customFormat="1" x14ac:dyDescent="0.25">
      <c r="A237" s="183" t="s">
        <v>4262</v>
      </c>
      <c r="B237" s="200" t="s">
        <v>4290</v>
      </c>
      <c r="C237" s="185" t="s">
        <v>4318</v>
      </c>
      <c r="D237" s="186" t="s">
        <v>3166</v>
      </c>
      <c r="E237" s="198"/>
      <c r="F237" s="196">
        <v>13692</v>
      </c>
      <c r="G237" s="197"/>
      <c r="H237" s="185" t="s">
        <v>4318</v>
      </c>
      <c r="I237" s="185" t="s">
        <v>4318</v>
      </c>
      <c r="J237" s="186" t="s">
        <v>769</v>
      </c>
      <c r="K237" s="187" t="s">
        <v>4334</v>
      </c>
      <c r="L237" s="186" t="s">
        <v>4351</v>
      </c>
      <c r="M237" s="189"/>
    </row>
    <row r="238" spans="1:13" s="177" customFormat="1" x14ac:dyDescent="0.25">
      <c r="A238" s="179" t="s">
        <v>4262</v>
      </c>
      <c r="B238" s="180" t="s">
        <v>4291</v>
      </c>
      <c r="C238" s="191" t="s">
        <v>4319</v>
      </c>
      <c r="D238" s="181" t="s">
        <v>3166</v>
      </c>
      <c r="E238" s="194"/>
      <c r="F238" s="194">
        <v>10715.24</v>
      </c>
      <c r="G238" s="195"/>
      <c r="H238" s="191" t="s">
        <v>4319</v>
      </c>
      <c r="I238" s="191" t="s">
        <v>4319</v>
      </c>
      <c r="J238" s="89" t="s">
        <v>769</v>
      </c>
      <c r="K238" s="56" t="s">
        <v>4334</v>
      </c>
      <c r="L238" s="89" t="s">
        <v>4352</v>
      </c>
      <c r="M238" s="182"/>
    </row>
    <row r="239" spans="1:13" s="178" customFormat="1" x14ac:dyDescent="0.25">
      <c r="A239" s="183" t="s">
        <v>4262</v>
      </c>
      <c r="B239" s="200" t="s">
        <v>4292</v>
      </c>
      <c r="C239" s="185" t="s">
        <v>3183</v>
      </c>
      <c r="D239" s="186" t="s">
        <v>3166</v>
      </c>
      <c r="E239" s="198"/>
      <c r="F239" s="196">
        <v>4665.1000000000004</v>
      </c>
      <c r="G239" s="197"/>
      <c r="H239" s="185" t="s">
        <v>3183</v>
      </c>
      <c r="I239" s="185" t="s">
        <v>3183</v>
      </c>
      <c r="J239" s="186" t="s">
        <v>769</v>
      </c>
      <c r="K239" s="187" t="s">
        <v>4334</v>
      </c>
      <c r="L239" s="186" t="s">
        <v>4353</v>
      </c>
      <c r="M239" s="189"/>
    </row>
    <row r="240" spans="1:13" s="177" customFormat="1" x14ac:dyDescent="0.25">
      <c r="A240" s="179" t="s">
        <v>4262</v>
      </c>
      <c r="B240" s="180" t="s">
        <v>4293</v>
      </c>
      <c r="C240" s="191" t="s">
        <v>3183</v>
      </c>
      <c r="D240" s="181" t="s">
        <v>3166</v>
      </c>
      <c r="E240" s="194"/>
      <c r="F240" s="194">
        <v>1750.67</v>
      </c>
      <c r="G240" s="195"/>
      <c r="H240" s="191" t="s">
        <v>3183</v>
      </c>
      <c r="I240" s="191" t="s">
        <v>3183</v>
      </c>
      <c r="J240" s="89" t="s">
        <v>769</v>
      </c>
      <c r="K240" s="56" t="s">
        <v>4334</v>
      </c>
      <c r="L240" s="89" t="s">
        <v>4353</v>
      </c>
      <c r="M240" s="182"/>
    </row>
    <row r="241" spans="1:13" s="178" customFormat="1" x14ac:dyDescent="0.25">
      <c r="A241" s="183" t="s">
        <v>4262</v>
      </c>
      <c r="B241" s="200" t="s">
        <v>4294</v>
      </c>
      <c r="C241" s="185" t="s">
        <v>4320</v>
      </c>
      <c r="D241" s="186" t="s">
        <v>3166</v>
      </c>
      <c r="E241" s="198"/>
      <c r="F241" s="196">
        <v>2972.2</v>
      </c>
      <c r="G241" s="197"/>
      <c r="H241" s="185" t="s">
        <v>4320</v>
      </c>
      <c r="I241" s="185" t="s">
        <v>4320</v>
      </c>
      <c r="J241" s="186" t="s">
        <v>769</v>
      </c>
      <c r="K241" s="187" t="s">
        <v>4334</v>
      </c>
      <c r="L241" s="186" t="s">
        <v>4354</v>
      </c>
      <c r="M241" s="189"/>
    </row>
    <row r="242" spans="1:13" s="177" customFormat="1" x14ac:dyDescent="0.25">
      <c r="A242" s="179" t="s">
        <v>4263</v>
      </c>
      <c r="B242" s="180" t="s">
        <v>4295</v>
      </c>
      <c r="C242" s="191" t="s">
        <v>4159</v>
      </c>
      <c r="D242" s="181" t="s">
        <v>4162</v>
      </c>
      <c r="E242" s="194"/>
      <c r="F242" s="194">
        <v>126.48</v>
      </c>
      <c r="G242" s="195"/>
      <c r="H242" s="191" t="s">
        <v>4159</v>
      </c>
      <c r="I242" s="191" t="s">
        <v>4159</v>
      </c>
      <c r="J242" s="89" t="s">
        <v>769</v>
      </c>
      <c r="K242" s="56" t="s">
        <v>4335</v>
      </c>
      <c r="L242" s="89" t="s">
        <v>2217</v>
      </c>
      <c r="M242" s="182"/>
    </row>
    <row r="243" spans="1:13" s="178" customFormat="1" x14ac:dyDescent="0.25">
      <c r="A243" s="183" t="s">
        <v>4264</v>
      </c>
      <c r="B243" s="200" t="s">
        <v>4296</v>
      </c>
      <c r="C243" s="185" t="s">
        <v>3460</v>
      </c>
      <c r="D243" s="186" t="s">
        <v>2870</v>
      </c>
      <c r="E243" s="198"/>
      <c r="F243" s="196">
        <v>679</v>
      </c>
      <c r="G243" s="197"/>
      <c r="H243" s="185" t="s">
        <v>3460</v>
      </c>
      <c r="I243" s="185" t="s">
        <v>3460</v>
      </c>
      <c r="J243" s="186" t="s">
        <v>769</v>
      </c>
      <c r="K243" s="187" t="s">
        <v>3484</v>
      </c>
      <c r="L243" s="186" t="s">
        <v>4355</v>
      </c>
      <c r="M243" s="189"/>
    </row>
    <row r="244" spans="1:13" s="177" customFormat="1" x14ac:dyDescent="0.25">
      <c r="A244" s="179" t="s">
        <v>4265</v>
      </c>
      <c r="B244" s="180" t="s">
        <v>4297</v>
      </c>
      <c r="C244" s="191" t="s">
        <v>3535</v>
      </c>
      <c r="D244" s="181" t="s">
        <v>1987</v>
      </c>
      <c r="E244" s="194"/>
      <c r="F244" s="194">
        <v>6375</v>
      </c>
      <c r="G244" s="195"/>
      <c r="H244" s="191" t="s">
        <v>3535</v>
      </c>
      <c r="I244" s="191" t="s">
        <v>3535</v>
      </c>
      <c r="J244" s="89" t="s">
        <v>4330</v>
      </c>
      <c r="K244" s="56" t="s">
        <v>4336</v>
      </c>
      <c r="L244" s="89" t="s">
        <v>4356</v>
      </c>
      <c r="M244" s="182"/>
    </row>
    <row r="245" spans="1:13" s="178" customFormat="1" x14ac:dyDescent="0.25">
      <c r="A245" s="183" t="s">
        <v>4266</v>
      </c>
      <c r="B245" s="200" t="s">
        <v>4298</v>
      </c>
      <c r="C245" s="185" t="s">
        <v>4321</v>
      </c>
      <c r="D245" s="186" t="s">
        <v>1771</v>
      </c>
      <c r="E245" s="198"/>
      <c r="F245" s="196">
        <v>950</v>
      </c>
      <c r="G245" s="197"/>
      <c r="H245" s="185" t="s">
        <v>4374</v>
      </c>
      <c r="I245" s="185" t="s">
        <v>4375</v>
      </c>
      <c r="J245" s="186" t="s">
        <v>1254</v>
      </c>
      <c r="K245" s="187" t="s">
        <v>4337</v>
      </c>
      <c r="L245" s="186" t="s">
        <v>4357</v>
      </c>
      <c r="M245" s="189"/>
    </row>
    <row r="246" spans="1:13" s="177" customFormat="1" x14ac:dyDescent="0.25">
      <c r="A246" s="179" t="s">
        <v>4267</v>
      </c>
      <c r="B246" s="180" t="s">
        <v>4299</v>
      </c>
      <c r="C246" s="191" t="s">
        <v>755</v>
      </c>
      <c r="D246" s="181" t="s">
        <v>1884</v>
      </c>
      <c r="E246" s="194"/>
      <c r="F246" s="194">
        <v>900</v>
      </c>
      <c r="G246" s="195"/>
      <c r="H246" s="191" t="s">
        <v>755</v>
      </c>
      <c r="I246" s="191" t="s">
        <v>755</v>
      </c>
      <c r="J246" s="89" t="s">
        <v>769</v>
      </c>
      <c r="K246" s="56" t="s">
        <v>4338</v>
      </c>
      <c r="L246" s="89" t="s">
        <v>4358</v>
      </c>
      <c r="M246" s="182"/>
    </row>
    <row r="247" spans="1:13" s="178" customFormat="1" x14ac:dyDescent="0.25">
      <c r="A247" s="183" t="s">
        <v>4257</v>
      </c>
      <c r="B247" s="200" t="s">
        <v>4300</v>
      </c>
      <c r="C247" s="185" t="s">
        <v>4322</v>
      </c>
      <c r="D247" s="186" t="s">
        <v>3192</v>
      </c>
      <c r="E247" s="198"/>
      <c r="F247" s="196">
        <v>3300</v>
      </c>
      <c r="G247" s="197"/>
      <c r="H247" s="185" t="s">
        <v>4322</v>
      </c>
      <c r="I247" s="185" t="s">
        <v>4322</v>
      </c>
      <c r="J247" s="186" t="s">
        <v>769</v>
      </c>
      <c r="K247" s="187" t="s">
        <v>4339</v>
      </c>
      <c r="L247" s="186" t="s">
        <v>4359</v>
      </c>
      <c r="M247" s="189"/>
    </row>
    <row r="248" spans="1:13" s="177" customFormat="1" x14ac:dyDescent="0.25">
      <c r="A248" s="179" t="s">
        <v>4268</v>
      </c>
      <c r="B248" s="180" t="s">
        <v>4301</v>
      </c>
      <c r="C248" s="191" t="s">
        <v>757</v>
      </c>
      <c r="D248" s="181" t="s">
        <v>1817</v>
      </c>
      <c r="E248" s="194"/>
      <c r="F248" s="194">
        <v>12000</v>
      </c>
      <c r="G248" s="195"/>
      <c r="H248" s="191" t="s">
        <v>757</v>
      </c>
      <c r="I248" s="191" t="s">
        <v>757</v>
      </c>
      <c r="J248" s="89" t="s">
        <v>769</v>
      </c>
      <c r="K248" s="56" t="s">
        <v>4339</v>
      </c>
      <c r="L248" s="89" t="s">
        <v>4360</v>
      </c>
      <c r="M248" s="182"/>
    </row>
    <row r="249" spans="1:13" s="178" customFormat="1" x14ac:dyDescent="0.25">
      <c r="A249" s="183" t="s">
        <v>4269</v>
      </c>
      <c r="B249" s="200" t="s">
        <v>4302</v>
      </c>
      <c r="C249" s="185" t="s">
        <v>1637</v>
      </c>
      <c r="D249" s="186" t="s">
        <v>1709</v>
      </c>
      <c r="E249" s="198"/>
      <c r="F249" s="196">
        <v>20000</v>
      </c>
      <c r="G249" s="197"/>
      <c r="H249" s="185" t="s">
        <v>1637</v>
      </c>
      <c r="I249" s="185" t="s">
        <v>1637</v>
      </c>
      <c r="J249" s="186" t="s">
        <v>769</v>
      </c>
      <c r="K249" s="187" t="s">
        <v>4339</v>
      </c>
      <c r="L249" s="186" t="s">
        <v>4361</v>
      </c>
      <c r="M249" s="189"/>
    </row>
    <row r="250" spans="1:13" s="177" customFormat="1" x14ac:dyDescent="0.25">
      <c r="A250" s="179" t="s">
        <v>4270</v>
      </c>
      <c r="B250" s="180" t="s">
        <v>4303</v>
      </c>
      <c r="C250" s="191" t="s">
        <v>4323</v>
      </c>
      <c r="D250" s="181" t="s">
        <v>1822</v>
      </c>
      <c r="E250" s="194"/>
      <c r="F250" s="194">
        <v>4000</v>
      </c>
      <c r="G250" s="195"/>
      <c r="H250" s="191" t="s">
        <v>4323</v>
      </c>
      <c r="I250" s="191" t="s">
        <v>4323</v>
      </c>
      <c r="J250" s="89" t="s">
        <v>769</v>
      </c>
      <c r="K250" s="56" t="s">
        <v>4339</v>
      </c>
      <c r="L250" s="89" t="s">
        <v>4362</v>
      </c>
      <c r="M250" s="182"/>
    </row>
    <row r="251" spans="1:13" s="178" customFormat="1" x14ac:dyDescent="0.25">
      <c r="A251" s="183" t="s">
        <v>4271</v>
      </c>
      <c r="B251" s="200" t="s">
        <v>4304</v>
      </c>
      <c r="C251" s="185" t="s">
        <v>767</v>
      </c>
      <c r="D251" s="186" t="s">
        <v>3239</v>
      </c>
      <c r="E251" s="198"/>
      <c r="F251" s="196">
        <v>10000</v>
      </c>
      <c r="G251" s="197"/>
      <c r="H251" s="185" t="s">
        <v>767</v>
      </c>
      <c r="I251" s="185" t="s">
        <v>767</v>
      </c>
      <c r="J251" s="186" t="s">
        <v>769</v>
      </c>
      <c r="K251" s="187" t="s">
        <v>4339</v>
      </c>
      <c r="L251" s="186" t="s">
        <v>4363</v>
      </c>
      <c r="M251" s="189"/>
    </row>
    <row r="252" spans="1:13" s="177" customFormat="1" x14ac:dyDescent="0.25">
      <c r="A252" s="179" t="s">
        <v>4272</v>
      </c>
      <c r="B252" s="180" t="s">
        <v>4305</v>
      </c>
      <c r="C252" s="191" t="s">
        <v>1653</v>
      </c>
      <c r="D252" s="181" t="s">
        <v>1821</v>
      </c>
      <c r="E252" s="194"/>
      <c r="F252" s="194">
        <v>2000</v>
      </c>
      <c r="G252" s="195"/>
      <c r="H252" s="191" t="s">
        <v>1653</v>
      </c>
      <c r="I252" s="191" t="s">
        <v>1653</v>
      </c>
      <c r="J252" s="89" t="s">
        <v>769</v>
      </c>
      <c r="K252" s="56" t="s">
        <v>4339</v>
      </c>
      <c r="L252" s="89" t="s">
        <v>4364</v>
      </c>
      <c r="M252" s="182"/>
    </row>
    <row r="253" spans="1:13" s="178" customFormat="1" x14ac:dyDescent="0.25">
      <c r="A253" s="183" t="s">
        <v>4273</v>
      </c>
      <c r="B253" s="200" t="s">
        <v>4306</v>
      </c>
      <c r="C253" s="185" t="s">
        <v>4324</v>
      </c>
      <c r="D253" s="186" t="s">
        <v>3380</v>
      </c>
      <c r="E253" s="198"/>
      <c r="F253" s="196">
        <v>291.58999999999997</v>
      </c>
      <c r="G253" s="197"/>
      <c r="H253" s="185" t="s">
        <v>4324</v>
      </c>
      <c r="I253" s="185" t="s">
        <v>4324</v>
      </c>
      <c r="J253" s="186" t="s">
        <v>769</v>
      </c>
      <c r="K253" s="187" t="s">
        <v>4340</v>
      </c>
      <c r="L253" s="186" t="s">
        <v>4365</v>
      </c>
      <c r="M253" s="189"/>
    </row>
    <row r="254" spans="1:13" s="177" customFormat="1" x14ac:dyDescent="0.25">
      <c r="A254" s="179" t="s">
        <v>4274</v>
      </c>
      <c r="B254" s="180" t="s">
        <v>4307</v>
      </c>
      <c r="C254" s="191" t="s">
        <v>243</v>
      </c>
      <c r="D254" s="181" t="s">
        <v>1814</v>
      </c>
      <c r="E254" s="194"/>
      <c r="F254" s="194">
        <v>920</v>
      </c>
      <c r="G254" s="195"/>
      <c r="H254" s="191" t="s">
        <v>243</v>
      </c>
      <c r="I254" s="191" t="s">
        <v>243</v>
      </c>
      <c r="J254" s="89" t="s">
        <v>769</v>
      </c>
      <c r="K254" s="56" t="s">
        <v>4340</v>
      </c>
      <c r="L254" s="89" t="s">
        <v>4366</v>
      </c>
      <c r="M254" s="182"/>
    </row>
    <row r="255" spans="1:13" s="178" customFormat="1" x14ac:dyDescent="0.25">
      <c r="A255" s="183" t="s">
        <v>4275</v>
      </c>
      <c r="B255" s="200" t="s">
        <v>4308</v>
      </c>
      <c r="C255" s="185" t="s">
        <v>4325</v>
      </c>
      <c r="D255" s="186" t="s">
        <v>4328</v>
      </c>
      <c r="E255" s="198"/>
      <c r="F255" s="196">
        <v>300</v>
      </c>
      <c r="G255" s="197"/>
      <c r="H255" s="185" t="s">
        <v>4325</v>
      </c>
      <c r="I255" s="185" t="s">
        <v>4325</v>
      </c>
      <c r="J255" s="186" t="s">
        <v>769</v>
      </c>
      <c r="K255" s="187" t="s">
        <v>4340</v>
      </c>
      <c r="L255" s="186" t="s">
        <v>4367</v>
      </c>
      <c r="M255" s="189"/>
    </row>
    <row r="256" spans="1:13" s="177" customFormat="1" x14ac:dyDescent="0.25">
      <c r="A256" s="179" t="s">
        <v>4276</v>
      </c>
      <c r="B256" s="180" t="s">
        <v>4309</v>
      </c>
      <c r="C256" s="191" t="s">
        <v>1244</v>
      </c>
      <c r="D256" s="181" t="s">
        <v>3145</v>
      </c>
      <c r="E256" s="194"/>
      <c r="F256" s="194">
        <v>18000</v>
      </c>
      <c r="G256" s="195"/>
      <c r="H256" s="191" t="s">
        <v>4376</v>
      </c>
      <c r="I256" s="191" t="s">
        <v>4377</v>
      </c>
      <c r="J256" s="89" t="s">
        <v>1254</v>
      </c>
      <c r="K256" s="56" t="s">
        <v>4340</v>
      </c>
      <c r="L256" s="89" t="s">
        <v>4368</v>
      </c>
      <c r="M256" s="182"/>
    </row>
    <row r="257" spans="1:13" s="178" customFormat="1" x14ac:dyDescent="0.25">
      <c r="A257" s="183" t="s">
        <v>4277</v>
      </c>
      <c r="B257" s="200" t="s">
        <v>4310</v>
      </c>
      <c r="C257" s="185" t="s">
        <v>3347</v>
      </c>
      <c r="D257" s="186" t="s">
        <v>3348</v>
      </c>
      <c r="E257" s="198"/>
      <c r="F257" s="196">
        <v>895</v>
      </c>
      <c r="G257" s="197"/>
      <c r="H257" s="185" t="s">
        <v>3347</v>
      </c>
      <c r="I257" s="185" t="s">
        <v>3347</v>
      </c>
      <c r="J257" s="186" t="s">
        <v>769</v>
      </c>
      <c r="K257" s="187" t="s">
        <v>4341</v>
      </c>
      <c r="L257" s="186" t="s">
        <v>4369</v>
      </c>
      <c r="M257" s="189"/>
    </row>
    <row r="258" spans="1:13" s="177" customFormat="1" x14ac:dyDescent="0.25">
      <c r="A258" s="179" t="s">
        <v>4278</v>
      </c>
      <c r="B258" s="180" t="s">
        <v>4311</v>
      </c>
      <c r="C258" s="191" t="s">
        <v>3391</v>
      </c>
      <c r="D258" s="181" t="s">
        <v>1787</v>
      </c>
      <c r="E258" s="194"/>
      <c r="F258" s="194">
        <v>905</v>
      </c>
      <c r="G258" s="195"/>
      <c r="H258" s="191" t="s">
        <v>3391</v>
      </c>
      <c r="I258" s="191" t="s">
        <v>3391</v>
      </c>
      <c r="J258" s="89" t="s">
        <v>769</v>
      </c>
      <c r="K258" s="56" t="s">
        <v>4341</v>
      </c>
      <c r="L258" s="89" t="s">
        <v>4370</v>
      </c>
      <c r="M258" s="182"/>
    </row>
    <row r="259" spans="1:13" s="178" customFormat="1" x14ac:dyDescent="0.25">
      <c r="A259" s="183" t="s">
        <v>4279</v>
      </c>
      <c r="B259" s="200" t="s">
        <v>4312</v>
      </c>
      <c r="C259" s="185" t="s">
        <v>3121</v>
      </c>
      <c r="D259" s="186" t="s">
        <v>3122</v>
      </c>
      <c r="E259" s="198"/>
      <c r="F259" s="196">
        <v>1496</v>
      </c>
      <c r="G259" s="197"/>
      <c r="H259" s="185" t="s">
        <v>3121</v>
      </c>
      <c r="I259" s="185" t="s">
        <v>3121</v>
      </c>
      <c r="J259" s="186" t="s">
        <v>769</v>
      </c>
      <c r="K259" s="187" t="s">
        <v>4341</v>
      </c>
      <c r="L259" s="186" t="s">
        <v>4371</v>
      </c>
      <c r="M259" s="189"/>
    </row>
    <row r="260" spans="1:13" s="177" customFormat="1" x14ac:dyDescent="0.25">
      <c r="A260" s="179" t="s">
        <v>4280</v>
      </c>
      <c r="B260" s="180" t="s">
        <v>4313</v>
      </c>
      <c r="C260" s="191" t="s">
        <v>1691</v>
      </c>
      <c r="D260" s="181" t="s">
        <v>4329</v>
      </c>
      <c r="E260" s="194"/>
      <c r="F260" s="194">
        <v>3500</v>
      </c>
      <c r="G260" s="195"/>
      <c r="H260" s="191" t="s">
        <v>1691</v>
      </c>
      <c r="I260" s="191" t="s">
        <v>1691</v>
      </c>
      <c r="J260" s="89" t="s">
        <v>769</v>
      </c>
      <c r="K260" s="56" t="s">
        <v>4341</v>
      </c>
      <c r="L260" s="89" t="s">
        <v>4372</v>
      </c>
      <c r="M260" s="182"/>
    </row>
    <row r="261" spans="1:13" s="178" customFormat="1" x14ac:dyDescent="0.25">
      <c r="A261" s="183" t="s">
        <v>4281</v>
      </c>
      <c r="B261" s="200" t="s">
        <v>4314</v>
      </c>
      <c r="C261" s="185" t="s">
        <v>189</v>
      </c>
      <c r="D261" s="186" t="s">
        <v>1829</v>
      </c>
      <c r="E261" s="198"/>
      <c r="F261" s="196">
        <v>13173.91</v>
      </c>
      <c r="G261" s="197"/>
      <c r="H261" s="185" t="s">
        <v>189</v>
      </c>
      <c r="I261" s="185" t="s">
        <v>189</v>
      </c>
      <c r="J261" s="186" t="s">
        <v>2211</v>
      </c>
      <c r="K261" s="187" t="s">
        <v>4342</v>
      </c>
      <c r="L261" s="186" t="s">
        <v>4373</v>
      </c>
      <c r="M261" s="189"/>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6D5B-2906-45F4-99C8-B3B750FADD5E}">
  <dimension ref="A1:M247"/>
  <sheetViews>
    <sheetView topLeftCell="A241" zoomScaleNormal="100" workbookViewId="0">
      <selection activeCell="C247" sqref="C247"/>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48.5703125" customWidth="1"/>
    <col min="9" max="9" width="36.140625" customWidth="1"/>
    <col min="10" max="10" width="21.85546875" customWidth="1"/>
    <col min="11" max="11" width="10.5703125" bestFit="1" customWidth="1"/>
    <col min="12" max="12" width="88.7109375"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4384</v>
      </c>
      <c r="B2" s="180" t="s">
        <v>4458</v>
      </c>
      <c r="C2" s="191" t="s">
        <v>2944</v>
      </c>
      <c r="D2" s="181" t="s">
        <v>4160</v>
      </c>
      <c r="E2" s="194"/>
      <c r="F2" s="194">
        <v>1950</v>
      </c>
      <c r="G2" s="195"/>
      <c r="H2" s="191" t="s">
        <v>2944</v>
      </c>
      <c r="I2" s="191" t="s">
        <v>2944</v>
      </c>
      <c r="J2" s="89" t="s">
        <v>769</v>
      </c>
      <c r="K2" s="56" t="s">
        <v>3255</v>
      </c>
      <c r="L2" s="89" t="s">
        <v>4585</v>
      </c>
      <c r="M2" s="182"/>
    </row>
    <row r="3" spans="1:13" s="178" customFormat="1" x14ac:dyDescent="0.25">
      <c r="A3" s="183" t="s">
        <v>4385</v>
      </c>
      <c r="B3" s="184" t="s">
        <v>4459</v>
      </c>
      <c r="C3" s="185" t="s">
        <v>4532</v>
      </c>
      <c r="D3" s="186" t="s">
        <v>4554</v>
      </c>
      <c r="E3" s="198"/>
      <c r="F3" s="196">
        <v>2400</v>
      </c>
      <c r="G3" s="197"/>
      <c r="H3" s="185" t="s">
        <v>4532</v>
      </c>
      <c r="I3" s="185" t="s">
        <v>4532</v>
      </c>
      <c r="J3" s="186" t="s">
        <v>769</v>
      </c>
      <c r="K3" s="187" t="s">
        <v>4570</v>
      </c>
      <c r="L3" s="186" t="s">
        <v>4586</v>
      </c>
      <c r="M3" s="188"/>
    </row>
    <row r="4" spans="1:13" s="177" customFormat="1" x14ac:dyDescent="0.25">
      <c r="A4" s="179" t="s">
        <v>4386</v>
      </c>
      <c r="B4" s="180" t="s">
        <v>4460</v>
      </c>
      <c r="C4" s="191" t="s">
        <v>4533</v>
      </c>
      <c r="D4" s="181" t="s">
        <v>4555</v>
      </c>
      <c r="E4" s="194"/>
      <c r="F4" s="194">
        <v>9000</v>
      </c>
      <c r="G4" s="195"/>
      <c r="H4" s="191" t="s">
        <v>4533</v>
      </c>
      <c r="I4" s="191" t="s">
        <v>4533</v>
      </c>
      <c r="J4" s="89" t="s">
        <v>769</v>
      </c>
      <c r="K4" s="56" t="s">
        <v>4570</v>
      </c>
      <c r="L4" s="89" t="s">
        <v>2921</v>
      </c>
      <c r="M4" s="182"/>
    </row>
    <row r="5" spans="1:13" s="178" customFormat="1" x14ac:dyDescent="0.25">
      <c r="A5" s="183" t="s">
        <v>4387</v>
      </c>
      <c r="B5" s="184" t="s">
        <v>4461</v>
      </c>
      <c r="C5" s="185" t="s">
        <v>4534</v>
      </c>
      <c r="D5" s="186" t="s">
        <v>3595</v>
      </c>
      <c r="E5" s="198"/>
      <c r="F5" s="196">
        <v>1330</v>
      </c>
      <c r="G5" s="197"/>
      <c r="H5" s="185" t="s">
        <v>4534</v>
      </c>
      <c r="I5" s="185" t="s">
        <v>4534</v>
      </c>
      <c r="J5" s="186" t="s">
        <v>769</v>
      </c>
      <c r="K5" s="187" t="s">
        <v>4571</v>
      </c>
      <c r="L5" s="186" t="s">
        <v>4587</v>
      </c>
      <c r="M5" s="189"/>
    </row>
    <row r="6" spans="1:13" s="177" customFormat="1" x14ac:dyDescent="0.25">
      <c r="A6" s="179" t="s">
        <v>4388</v>
      </c>
      <c r="B6" s="180" t="s">
        <v>4462</v>
      </c>
      <c r="C6" s="191" t="s">
        <v>3030</v>
      </c>
      <c r="D6" s="181" t="s">
        <v>3031</v>
      </c>
      <c r="E6" s="194"/>
      <c r="F6" s="194">
        <v>19550</v>
      </c>
      <c r="G6" s="195"/>
      <c r="H6" s="191" t="s">
        <v>3030</v>
      </c>
      <c r="I6" s="191" t="s">
        <v>3030</v>
      </c>
      <c r="J6" s="89" t="s">
        <v>769</v>
      </c>
      <c r="K6" s="56" t="s">
        <v>4572</v>
      </c>
      <c r="L6" s="89" t="s">
        <v>4588</v>
      </c>
      <c r="M6" s="182"/>
    </row>
    <row r="7" spans="1:13" s="178" customFormat="1" x14ac:dyDescent="0.25">
      <c r="A7" s="183" t="s">
        <v>4389</v>
      </c>
      <c r="B7" s="184" t="s">
        <v>4463</v>
      </c>
      <c r="C7" s="185" t="s">
        <v>1403</v>
      </c>
      <c r="D7" s="186" t="s">
        <v>4556</v>
      </c>
      <c r="E7" s="198"/>
      <c r="F7" s="196">
        <v>3500</v>
      </c>
      <c r="G7" s="197"/>
      <c r="H7" s="185" t="s">
        <v>1403</v>
      </c>
      <c r="I7" s="185" t="s">
        <v>1403</v>
      </c>
      <c r="J7" s="186" t="s">
        <v>769</v>
      </c>
      <c r="K7" s="187" t="s">
        <v>4572</v>
      </c>
      <c r="L7" s="186" t="s">
        <v>4589</v>
      </c>
      <c r="M7" s="188"/>
    </row>
    <row r="8" spans="1:13" s="177" customFormat="1" x14ac:dyDescent="0.25">
      <c r="A8" s="179" t="s">
        <v>4390</v>
      </c>
      <c r="B8" s="180" t="s">
        <v>4464</v>
      </c>
      <c r="C8" s="191" t="s">
        <v>4535</v>
      </c>
      <c r="D8" s="181" t="s">
        <v>4557</v>
      </c>
      <c r="E8" s="194"/>
      <c r="F8" s="194">
        <v>717.6</v>
      </c>
      <c r="G8" s="195"/>
      <c r="H8" s="191" t="s">
        <v>4535</v>
      </c>
      <c r="I8" s="191" t="s">
        <v>4535</v>
      </c>
      <c r="J8" s="89" t="s">
        <v>769</v>
      </c>
      <c r="K8" s="56" t="s">
        <v>4572</v>
      </c>
      <c r="L8" s="89" t="s">
        <v>4590</v>
      </c>
      <c r="M8" s="182"/>
    </row>
    <row r="9" spans="1:13" s="178" customFormat="1" x14ac:dyDescent="0.25">
      <c r="A9" s="183" t="s">
        <v>4391</v>
      </c>
      <c r="B9" s="184" t="s">
        <v>4465</v>
      </c>
      <c r="C9" s="185" t="s">
        <v>4536</v>
      </c>
      <c r="D9" s="186" t="s">
        <v>4558</v>
      </c>
      <c r="E9" s="198"/>
      <c r="F9" s="196">
        <v>300</v>
      </c>
      <c r="G9" s="197"/>
      <c r="H9" s="185" t="s">
        <v>4536</v>
      </c>
      <c r="I9" s="185" t="s">
        <v>4536</v>
      </c>
      <c r="J9" s="186" t="s">
        <v>769</v>
      </c>
      <c r="K9" s="187" t="s">
        <v>4572</v>
      </c>
      <c r="L9" s="186" t="s">
        <v>4591</v>
      </c>
      <c r="M9" s="188"/>
    </row>
    <row r="10" spans="1:13" s="177" customFormat="1" x14ac:dyDescent="0.25">
      <c r="A10" s="179" t="s">
        <v>4392</v>
      </c>
      <c r="B10" s="180" t="s">
        <v>4466</v>
      </c>
      <c r="C10" s="191" t="s">
        <v>4537</v>
      </c>
      <c r="D10" s="181" t="s">
        <v>1827</v>
      </c>
      <c r="E10" s="194"/>
      <c r="F10" s="194">
        <v>39900</v>
      </c>
      <c r="G10" s="195"/>
      <c r="H10" s="191" t="s">
        <v>4537</v>
      </c>
      <c r="I10" s="191" t="s">
        <v>4537</v>
      </c>
      <c r="J10" s="89" t="s">
        <v>4569</v>
      </c>
      <c r="K10" s="56" t="s">
        <v>4573</v>
      </c>
      <c r="L10" s="89" t="s">
        <v>4592</v>
      </c>
      <c r="M10" s="182"/>
    </row>
    <row r="11" spans="1:13" s="178" customFormat="1" x14ac:dyDescent="0.25">
      <c r="A11" s="183" t="s">
        <v>4393</v>
      </c>
      <c r="B11" s="184" t="s">
        <v>4467</v>
      </c>
      <c r="C11" s="185" t="s">
        <v>4538</v>
      </c>
      <c r="D11" s="186" t="s">
        <v>1829</v>
      </c>
      <c r="E11" s="198"/>
      <c r="F11" s="196">
        <v>65000</v>
      </c>
      <c r="G11" s="197"/>
      <c r="H11" s="185" t="s">
        <v>4538</v>
      </c>
      <c r="I11" s="185" t="s">
        <v>4538</v>
      </c>
      <c r="J11" s="186" t="s">
        <v>4569</v>
      </c>
      <c r="K11" s="187" t="s">
        <v>4573</v>
      </c>
      <c r="L11" s="186" t="s">
        <v>4593</v>
      </c>
      <c r="M11" s="188"/>
    </row>
    <row r="12" spans="1:13" s="177" customFormat="1" x14ac:dyDescent="0.25">
      <c r="A12" s="179" t="s">
        <v>4394</v>
      </c>
      <c r="B12" s="184" t="s">
        <v>4468</v>
      </c>
      <c r="C12" s="191" t="s">
        <v>219</v>
      </c>
      <c r="D12" s="181" t="s">
        <v>1828</v>
      </c>
      <c r="E12" s="194"/>
      <c r="F12" s="194">
        <v>39900</v>
      </c>
      <c r="G12" s="195"/>
      <c r="H12" s="191" t="s">
        <v>219</v>
      </c>
      <c r="I12" s="191" t="s">
        <v>219</v>
      </c>
      <c r="J12" s="89" t="s">
        <v>4569</v>
      </c>
      <c r="K12" s="56" t="s">
        <v>4573</v>
      </c>
      <c r="L12" s="89" t="s">
        <v>4594</v>
      </c>
      <c r="M12" s="182"/>
    </row>
    <row r="13" spans="1:13" s="178" customFormat="1" x14ac:dyDescent="0.25">
      <c r="A13" s="183" t="s">
        <v>4395</v>
      </c>
      <c r="B13" s="184" t="s">
        <v>4469</v>
      </c>
      <c r="C13" s="185" t="s">
        <v>217</v>
      </c>
      <c r="D13" s="186" t="s">
        <v>1844</v>
      </c>
      <c r="E13" s="198"/>
      <c r="F13" s="196">
        <v>20000</v>
      </c>
      <c r="G13" s="197"/>
      <c r="H13" s="185" t="s">
        <v>217</v>
      </c>
      <c r="I13" s="185" t="s">
        <v>217</v>
      </c>
      <c r="J13" s="186" t="s">
        <v>4569</v>
      </c>
      <c r="K13" s="187" t="s">
        <v>4573</v>
      </c>
      <c r="L13" s="186" t="s">
        <v>4595</v>
      </c>
      <c r="M13" s="188"/>
    </row>
    <row r="14" spans="1:13" s="177" customFormat="1" x14ac:dyDescent="0.25">
      <c r="A14" s="179" t="s">
        <v>4396</v>
      </c>
      <c r="B14" s="180" t="s">
        <v>4470</v>
      </c>
      <c r="C14" s="191" t="s">
        <v>1755</v>
      </c>
      <c r="D14" s="181" t="s">
        <v>1813</v>
      </c>
      <c r="E14" s="194"/>
      <c r="F14" s="194">
        <v>39900</v>
      </c>
      <c r="G14" s="195"/>
      <c r="H14" s="191" t="s">
        <v>1755</v>
      </c>
      <c r="I14" s="191" t="s">
        <v>1755</v>
      </c>
      <c r="J14" s="89" t="s">
        <v>4569</v>
      </c>
      <c r="K14" s="56" t="s">
        <v>4573</v>
      </c>
      <c r="L14" s="89" t="s">
        <v>4596</v>
      </c>
      <c r="M14" s="182"/>
    </row>
    <row r="15" spans="1:13" s="178" customFormat="1" x14ac:dyDescent="0.25">
      <c r="A15" s="183" t="s">
        <v>4397</v>
      </c>
      <c r="B15" s="184" t="s">
        <v>4471</v>
      </c>
      <c r="C15" s="185" t="s">
        <v>4539</v>
      </c>
      <c r="D15" s="186" t="s">
        <v>1824</v>
      </c>
      <c r="E15" s="198"/>
      <c r="F15" s="196">
        <v>4000</v>
      </c>
      <c r="G15" s="197"/>
      <c r="H15" s="185" t="s">
        <v>4539</v>
      </c>
      <c r="I15" s="185" t="s">
        <v>4539</v>
      </c>
      <c r="J15" s="186" t="s">
        <v>4569</v>
      </c>
      <c r="K15" s="187" t="s">
        <v>4573</v>
      </c>
      <c r="L15" s="186" t="s">
        <v>4597</v>
      </c>
      <c r="M15" s="188"/>
    </row>
    <row r="16" spans="1:13" s="177" customFormat="1" x14ac:dyDescent="0.25">
      <c r="A16" s="179" t="s">
        <v>4398</v>
      </c>
      <c r="B16" s="180" t="s">
        <v>4472</v>
      </c>
      <c r="C16" s="191" t="s">
        <v>741</v>
      </c>
      <c r="D16" s="181" t="s">
        <v>3355</v>
      </c>
      <c r="E16" s="194"/>
      <c r="F16" s="194">
        <v>1000</v>
      </c>
      <c r="G16" s="195"/>
      <c r="H16" s="191" t="s">
        <v>741</v>
      </c>
      <c r="I16" s="191" t="s">
        <v>741</v>
      </c>
      <c r="J16" s="89" t="s">
        <v>4569</v>
      </c>
      <c r="K16" s="56" t="s">
        <v>4573</v>
      </c>
      <c r="L16" s="89" t="s">
        <v>4598</v>
      </c>
      <c r="M16" s="182"/>
    </row>
    <row r="17" spans="1:13" s="178" customFormat="1" x14ac:dyDescent="0.25">
      <c r="A17" s="183" t="s">
        <v>4399</v>
      </c>
      <c r="B17" s="184" t="s">
        <v>4473</v>
      </c>
      <c r="C17" s="185" t="s">
        <v>4324</v>
      </c>
      <c r="D17" s="186" t="s">
        <v>3380</v>
      </c>
      <c r="E17" s="198"/>
      <c r="F17" s="196">
        <v>5000</v>
      </c>
      <c r="G17" s="197"/>
      <c r="H17" s="185" t="s">
        <v>4324</v>
      </c>
      <c r="I17" s="185" t="s">
        <v>4324</v>
      </c>
      <c r="J17" s="186" t="s">
        <v>4569</v>
      </c>
      <c r="K17" s="187" t="s">
        <v>4573</v>
      </c>
      <c r="L17" s="186" t="s">
        <v>4599</v>
      </c>
      <c r="M17" s="188"/>
    </row>
    <row r="18" spans="1:13" s="177" customFormat="1" x14ac:dyDescent="0.25">
      <c r="A18" s="179" t="s">
        <v>4400</v>
      </c>
      <c r="B18" s="180" t="s">
        <v>4474</v>
      </c>
      <c r="C18" s="191" t="s">
        <v>4540</v>
      </c>
      <c r="D18" s="181" t="s">
        <v>4559</v>
      </c>
      <c r="E18" s="194"/>
      <c r="F18" s="194">
        <f>3200+(3200*0.04)</f>
        <v>3328</v>
      </c>
      <c r="G18" s="195"/>
      <c r="H18" s="191" t="s">
        <v>4540</v>
      </c>
      <c r="I18" s="191" t="s">
        <v>4540</v>
      </c>
      <c r="J18" s="89" t="s">
        <v>769</v>
      </c>
      <c r="K18" s="56" t="s">
        <v>4573</v>
      </c>
      <c r="L18" s="89" t="s">
        <v>4600</v>
      </c>
      <c r="M18" s="182"/>
    </row>
    <row r="19" spans="1:13" s="178" customFormat="1" x14ac:dyDescent="0.25">
      <c r="A19" s="183" t="s">
        <v>4401</v>
      </c>
      <c r="B19" s="184" t="s">
        <v>4475</v>
      </c>
      <c r="C19" s="185" t="s">
        <v>3820</v>
      </c>
      <c r="D19" s="186" t="s">
        <v>3852</v>
      </c>
      <c r="E19" s="198"/>
      <c r="F19" s="196">
        <v>70928</v>
      </c>
      <c r="G19" s="197"/>
      <c r="H19" s="185" t="s">
        <v>3820</v>
      </c>
      <c r="I19" s="185" t="s">
        <v>3820</v>
      </c>
      <c r="J19" s="186" t="s">
        <v>4569</v>
      </c>
      <c r="K19" s="187" t="s">
        <v>4573</v>
      </c>
      <c r="L19" s="186" t="s">
        <v>4601</v>
      </c>
      <c r="M19" s="189"/>
    </row>
    <row r="20" spans="1:13" s="177" customFormat="1" x14ac:dyDescent="0.25">
      <c r="A20" s="179" t="s">
        <v>4402</v>
      </c>
      <c r="B20" s="180" t="s">
        <v>4476</v>
      </c>
      <c r="C20" s="191" t="s">
        <v>243</v>
      </c>
      <c r="D20" s="181" t="s">
        <v>1814</v>
      </c>
      <c r="E20" s="194"/>
      <c r="F20" s="194">
        <v>2150</v>
      </c>
      <c r="G20" s="195"/>
      <c r="H20" s="191" t="s">
        <v>243</v>
      </c>
      <c r="I20" s="191" t="s">
        <v>243</v>
      </c>
      <c r="J20" s="89" t="s">
        <v>769</v>
      </c>
      <c r="K20" s="56" t="s">
        <v>4573</v>
      </c>
      <c r="L20" s="89" t="s">
        <v>4602</v>
      </c>
      <c r="M20" s="182"/>
    </row>
    <row r="21" spans="1:13" s="178" customFormat="1" x14ac:dyDescent="0.25">
      <c r="A21" s="183" t="s">
        <v>4403</v>
      </c>
      <c r="B21" s="184" t="s">
        <v>4477</v>
      </c>
      <c r="C21" s="185" t="s">
        <v>3391</v>
      </c>
      <c r="D21" s="186" t="s">
        <v>1787</v>
      </c>
      <c r="E21" s="198"/>
      <c r="F21" s="196">
        <v>316.5</v>
      </c>
      <c r="G21" s="197"/>
      <c r="H21" s="185" t="s">
        <v>3391</v>
      </c>
      <c r="I21" s="185" t="s">
        <v>3391</v>
      </c>
      <c r="J21" s="186" t="s">
        <v>769</v>
      </c>
      <c r="K21" s="187" t="s">
        <v>4574</v>
      </c>
      <c r="L21" s="186" t="s">
        <v>4603</v>
      </c>
      <c r="M21" s="188"/>
    </row>
    <row r="22" spans="1:13" s="177" customFormat="1" x14ac:dyDescent="0.25">
      <c r="A22" s="179" t="s">
        <v>4404</v>
      </c>
      <c r="B22" s="180" t="s">
        <v>4478</v>
      </c>
      <c r="C22" s="191" t="s">
        <v>3539</v>
      </c>
      <c r="D22" s="181" t="s">
        <v>3009</v>
      </c>
      <c r="E22" s="194"/>
      <c r="F22" s="194">
        <v>756</v>
      </c>
      <c r="G22" s="195"/>
      <c r="H22" s="191" t="s">
        <v>3539</v>
      </c>
      <c r="I22" s="191" t="s">
        <v>3539</v>
      </c>
      <c r="J22" s="89" t="s">
        <v>769</v>
      </c>
      <c r="K22" s="56" t="s">
        <v>3281</v>
      </c>
      <c r="L22" s="89" t="s">
        <v>4604</v>
      </c>
      <c r="M22" s="182"/>
    </row>
    <row r="23" spans="1:13" s="178" customFormat="1" x14ac:dyDescent="0.25">
      <c r="A23" s="183" t="s">
        <v>4405</v>
      </c>
      <c r="B23" s="184" t="s">
        <v>4479</v>
      </c>
      <c r="C23" s="185" t="s">
        <v>3391</v>
      </c>
      <c r="D23" s="190" t="s">
        <v>1787</v>
      </c>
      <c r="E23" s="198"/>
      <c r="F23" s="196">
        <v>3490</v>
      </c>
      <c r="G23" s="197"/>
      <c r="H23" s="185" t="s">
        <v>3391</v>
      </c>
      <c r="I23" s="185" t="s">
        <v>3391</v>
      </c>
      <c r="J23" s="186" t="s">
        <v>769</v>
      </c>
      <c r="K23" s="187" t="s">
        <v>3281</v>
      </c>
      <c r="L23" s="186" t="s">
        <v>4605</v>
      </c>
      <c r="M23" s="188"/>
    </row>
    <row r="24" spans="1:13" s="177" customFormat="1" x14ac:dyDescent="0.25">
      <c r="A24" s="179" t="s">
        <v>4406</v>
      </c>
      <c r="B24" s="180" t="s">
        <v>4480</v>
      </c>
      <c r="C24" s="191" t="s">
        <v>274</v>
      </c>
      <c r="D24" s="181" t="s">
        <v>1818</v>
      </c>
      <c r="E24" s="194"/>
      <c r="F24" s="194">
        <v>1800</v>
      </c>
      <c r="G24" s="195"/>
      <c r="H24" s="191" t="s">
        <v>274</v>
      </c>
      <c r="I24" s="191" t="s">
        <v>274</v>
      </c>
      <c r="J24" s="89" t="s">
        <v>769</v>
      </c>
      <c r="K24" s="56" t="s">
        <v>4575</v>
      </c>
      <c r="L24" s="89" t="s">
        <v>4606</v>
      </c>
      <c r="M24" s="182"/>
    </row>
    <row r="25" spans="1:13" s="178" customFormat="1" x14ac:dyDescent="0.25">
      <c r="A25" s="183" t="s">
        <v>4407</v>
      </c>
      <c r="B25" s="184" t="s">
        <v>4481</v>
      </c>
      <c r="C25" s="185" t="s">
        <v>4541</v>
      </c>
      <c r="D25" s="190" t="s">
        <v>4560</v>
      </c>
      <c r="E25" s="198"/>
      <c r="F25" s="196">
        <v>4905</v>
      </c>
      <c r="G25" s="197"/>
      <c r="H25" s="185" t="s">
        <v>4541</v>
      </c>
      <c r="I25" s="185" t="s">
        <v>4541</v>
      </c>
      <c r="J25" s="186" t="s">
        <v>769</v>
      </c>
      <c r="K25" s="187" t="s">
        <v>4575</v>
      </c>
      <c r="L25" s="186" t="s">
        <v>4607</v>
      </c>
      <c r="M25" s="188"/>
    </row>
    <row r="26" spans="1:13" s="177" customFormat="1" x14ac:dyDescent="0.25">
      <c r="A26" s="179" t="s">
        <v>4408</v>
      </c>
      <c r="B26" s="184" t="s">
        <v>4482</v>
      </c>
      <c r="C26" s="191" t="s">
        <v>4542</v>
      </c>
      <c r="D26" s="181" t="s">
        <v>4561</v>
      </c>
      <c r="E26" s="194"/>
      <c r="F26" s="194">
        <v>1895</v>
      </c>
      <c r="G26" s="195"/>
      <c r="H26" s="191" t="s">
        <v>4649</v>
      </c>
      <c r="I26" s="191" t="s">
        <v>4650</v>
      </c>
      <c r="J26" s="89" t="s">
        <v>1254</v>
      </c>
      <c r="K26" s="56" t="s">
        <v>4575</v>
      </c>
      <c r="L26" s="89" t="s">
        <v>4608</v>
      </c>
      <c r="M26" s="182"/>
    </row>
    <row r="27" spans="1:13" s="178" customFormat="1" x14ac:dyDescent="0.25">
      <c r="A27" s="183" t="s">
        <v>4409</v>
      </c>
      <c r="B27" s="184" t="s">
        <v>4483</v>
      </c>
      <c r="C27" s="185" t="s">
        <v>3021</v>
      </c>
      <c r="D27" s="186" t="s">
        <v>3022</v>
      </c>
      <c r="E27" s="198"/>
      <c r="F27" s="196">
        <v>6600</v>
      </c>
      <c r="G27" s="197"/>
      <c r="H27" s="185" t="s">
        <v>3021</v>
      </c>
      <c r="I27" s="185" t="s">
        <v>3021</v>
      </c>
      <c r="J27" s="186" t="s">
        <v>769</v>
      </c>
      <c r="K27" s="187" t="s">
        <v>4576</v>
      </c>
      <c r="L27" s="186" t="s">
        <v>4609</v>
      </c>
      <c r="M27" s="188"/>
    </row>
    <row r="28" spans="1:13" s="177" customFormat="1" x14ac:dyDescent="0.25">
      <c r="A28" s="179" t="s">
        <v>4410</v>
      </c>
      <c r="B28" s="180" t="s">
        <v>4484</v>
      </c>
      <c r="C28" s="191" t="s">
        <v>3459</v>
      </c>
      <c r="D28" s="181" t="s">
        <v>3472</v>
      </c>
      <c r="E28" s="194"/>
      <c r="F28" s="194">
        <v>35000</v>
      </c>
      <c r="G28" s="195"/>
      <c r="H28" s="191" t="s">
        <v>3459</v>
      </c>
      <c r="I28" s="191" t="s">
        <v>3459</v>
      </c>
      <c r="J28" s="89" t="s">
        <v>769</v>
      </c>
      <c r="K28" s="56" t="s">
        <v>4577</v>
      </c>
      <c r="L28" s="89" t="s">
        <v>3505</v>
      </c>
      <c r="M28" s="182"/>
    </row>
    <row r="29" spans="1:13" s="178" customFormat="1" x14ac:dyDescent="0.25">
      <c r="A29" s="183" t="s">
        <v>4411</v>
      </c>
      <c r="B29" s="184" t="s">
        <v>4485</v>
      </c>
      <c r="C29" s="185" t="s">
        <v>2412</v>
      </c>
      <c r="D29" s="186" t="s">
        <v>2413</v>
      </c>
      <c r="E29" s="198"/>
      <c r="F29" s="196">
        <v>4880</v>
      </c>
      <c r="G29" s="197"/>
      <c r="H29" s="185" t="s">
        <v>4651</v>
      </c>
      <c r="I29" s="185" t="s">
        <v>4651</v>
      </c>
      <c r="J29" s="186" t="s">
        <v>1254</v>
      </c>
      <c r="K29" s="187" t="s">
        <v>4577</v>
      </c>
      <c r="L29" s="186" t="s">
        <v>4610</v>
      </c>
      <c r="M29" s="188"/>
    </row>
    <row r="30" spans="1:13" s="177" customFormat="1" x14ac:dyDescent="0.25">
      <c r="A30" s="179" t="s">
        <v>4412</v>
      </c>
      <c r="B30" s="180" t="s">
        <v>4486</v>
      </c>
      <c r="C30" s="191" t="s">
        <v>4543</v>
      </c>
      <c r="D30" s="181" t="s">
        <v>2466</v>
      </c>
      <c r="E30" s="194"/>
      <c r="F30" s="194">
        <v>380.84</v>
      </c>
      <c r="G30" s="195"/>
      <c r="H30" s="191" t="s">
        <v>4543</v>
      </c>
      <c r="I30" s="191" t="s">
        <v>4543</v>
      </c>
      <c r="J30" s="89" t="s">
        <v>769</v>
      </c>
      <c r="K30" s="56" t="s">
        <v>4577</v>
      </c>
      <c r="L30" s="89" t="s">
        <v>3879</v>
      </c>
      <c r="M30" s="182"/>
    </row>
    <row r="31" spans="1:13" s="178" customFormat="1" x14ac:dyDescent="0.25">
      <c r="A31" s="183" t="s">
        <v>4413</v>
      </c>
      <c r="B31" s="184" t="s">
        <v>4487</v>
      </c>
      <c r="C31" s="185" t="s">
        <v>4544</v>
      </c>
      <c r="D31" s="186" t="s">
        <v>4562</v>
      </c>
      <c r="E31" s="198"/>
      <c r="F31" s="196">
        <v>504</v>
      </c>
      <c r="G31" s="197"/>
      <c r="H31" s="185" t="s">
        <v>4652</v>
      </c>
      <c r="I31" s="185" t="s">
        <v>4653</v>
      </c>
      <c r="J31" s="186" t="s">
        <v>1254</v>
      </c>
      <c r="K31" s="187" t="s">
        <v>4577</v>
      </c>
      <c r="L31" s="186" t="s">
        <v>4611</v>
      </c>
      <c r="M31" s="188"/>
    </row>
    <row r="32" spans="1:13" s="177" customFormat="1" x14ac:dyDescent="0.25">
      <c r="A32" s="179" t="s">
        <v>4414</v>
      </c>
      <c r="B32" s="180" t="s">
        <v>4488</v>
      </c>
      <c r="C32" s="191" t="s">
        <v>505</v>
      </c>
      <c r="D32" s="181" t="s">
        <v>1846</v>
      </c>
      <c r="E32" s="194"/>
      <c r="F32" s="194">
        <v>39900</v>
      </c>
      <c r="G32" s="195"/>
      <c r="H32" s="191" t="s">
        <v>505</v>
      </c>
      <c r="I32" s="191" t="s">
        <v>505</v>
      </c>
      <c r="J32" s="89" t="s">
        <v>769</v>
      </c>
      <c r="K32" s="56" t="s">
        <v>3480</v>
      </c>
      <c r="L32" s="89" t="s">
        <v>4612</v>
      </c>
      <c r="M32" s="182"/>
    </row>
    <row r="33" spans="1:13" s="178" customFormat="1" x14ac:dyDescent="0.25">
      <c r="A33" s="183" t="s">
        <v>4415</v>
      </c>
      <c r="B33" s="184" t="s">
        <v>4489</v>
      </c>
      <c r="C33" s="185" t="s">
        <v>3138</v>
      </c>
      <c r="D33" s="186" t="s">
        <v>1835</v>
      </c>
      <c r="E33" s="198"/>
      <c r="F33" s="196">
        <v>20000</v>
      </c>
      <c r="G33" s="197"/>
      <c r="H33" s="185" t="s">
        <v>3138</v>
      </c>
      <c r="I33" s="185" t="s">
        <v>3138</v>
      </c>
      <c r="J33" s="186" t="s">
        <v>769</v>
      </c>
      <c r="K33" s="187" t="s">
        <v>3480</v>
      </c>
      <c r="L33" s="186" t="s">
        <v>4613</v>
      </c>
      <c r="M33" s="189"/>
    </row>
    <row r="34" spans="1:13" s="177" customFormat="1" x14ac:dyDescent="0.25">
      <c r="A34" s="179" t="s">
        <v>4416</v>
      </c>
      <c r="B34" s="180" t="s">
        <v>4490</v>
      </c>
      <c r="C34" s="191" t="s">
        <v>4545</v>
      </c>
      <c r="D34" s="181" t="s">
        <v>1834</v>
      </c>
      <c r="E34" s="194"/>
      <c r="F34" s="194">
        <v>39000</v>
      </c>
      <c r="G34" s="195"/>
      <c r="H34" s="191" t="s">
        <v>4545</v>
      </c>
      <c r="I34" s="191" t="s">
        <v>4545</v>
      </c>
      <c r="J34" s="89" t="s">
        <v>769</v>
      </c>
      <c r="K34" s="56" t="s">
        <v>3480</v>
      </c>
      <c r="L34" s="89" t="s">
        <v>4614</v>
      </c>
      <c r="M34" s="182"/>
    </row>
    <row r="35" spans="1:13" s="178" customFormat="1" x14ac:dyDescent="0.25">
      <c r="A35" s="183" t="s">
        <v>4417</v>
      </c>
      <c r="B35" s="184" t="s">
        <v>4491</v>
      </c>
      <c r="C35" s="185" t="s">
        <v>4543</v>
      </c>
      <c r="D35" s="186" t="s">
        <v>3854</v>
      </c>
      <c r="E35" s="198"/>
      <c r="F35" s="196">
        <v>15000</v>
      </c>
      <c r="G35" s="197"/>
      <c r="H35" s="185" t="s">
        <v>4543</v>
      </c>
      <c r="I35" s="185" t="s">
        <v>4543</v>
      </c>
      <c r="J35" s="186" t="s">
        <v>769</v>
      </c>
      <c r="K35" s="187" t="s">
        <v>3480</v>
      </c>
      <c r="L35" s="186" t="s">
        <v>4615</v>
      </c>
      <c r="M35" s="188"/>
    </row>
    <row r="36" spans="1:13" s="177" customFormat="1" x14ac:dyDescent="0.25">
      <c r="A36" s="179" t="s">
        <v>4418</v>
      </c>
      <c r="B36" s="180" t="s">
        <v>4492</v>
      </c>
      <c r="C36" s="191" t="s">
        <v>4546</v>
      </c>
      <c r="D36" s="181" t="s">
        <v>3309</v>
      </c>
      <c r="E36" s="194"/>
      <c r="F36" s="194">
        <v>20000</v>
      </c>
      <c r="G36" s="195"/>
      <c r="H36" s="191" t="s">
        <v>4546</v>
      </c>
      <c r="I36" s="191" t="s">
        <v>4546</v>
      </c>
      <c r="J36" s="89" t="s">
        <v>769</v>
      </c>
      <c r="K36" s="56" t="s">
        <v>3480</v>
      </c>
      <c r="L36" s="89" t="s">
        <v>4616</v>
      </c>
      <c r="M36" s="182"/>
    </row>
    <row r="37" spans="1:13" s="178" customFormat="1" x14ac:dyDescent="0.25">
      <c r="A37" s="183" t="s">
        <v>4419</v>
      </c>
      <c r="B37" s="184" t="s">
        <v>4493</v>
      </c>
      <c r="C37" s="185" t="s">
        <v>928</v>
      </c>
      <c r="D37" s="186" t="s">
        <v>1820</v>
      </c>
      <c r="E37" s="198"/>
      <c r="F37" s="196">
        <v>8000</v>
      </c>
      <c r="G37" s="197"/>
      <c r="H37" s="185" t="s">
        <v>928</v>
      </c>
      <c r="I37" s="185" t="s">
        <v>928</v>
      </c>
      <c r="J37" s="186" t="s">
        <v>769</v>
      </c>
      <c r="K37" s="187" t="s">
        <v>3480</v>
      </c>
      <c r="L37" s="186" t="s">
        <v>4617</v>
      </c>
      <c r="M37" s="189"/>
    </row>
    <row r="38" spans="1:13" s="177" customFormat="1" x14ac:dyDescent="0.25">
      <c r="A38" s="179" t="s">
        <v>4420</v>
      </c>
      <c r="B38" s="180" t="s">
        <v>4494</v>
      </c>
      <c r="C38" s="191" t="s">
        <v>3138</v>
      </c>
      <c r="D38" s="181" t="s">
        <v>1835</v>
      </c>
      <c r="E38" s="194"/>
      <c r="F38" s="194">
        <v>25000</v>
      </c>
      <c r="G38" s="195"/>
      <c r="H38" s="191" t="s">
        <v>3138</v>
      </c>
      <c r="I38" s="191" t="s">
        <v>3138</v>
      </c>
      <c r="J38" s="89" t="s">
        <v>769</v>
      </c>
      <c r="K38" s="56" t="s">
        <v>3480</v>
      </c>
      <c r="L38" s="89" t="s">
        <v>4618</v>
      </c>
      <c r="M38" s="182"/>
    </row>
    <row r="39" spans="1:13" s="178" customFormat="1" x14ac:dyDescent="0.25">
      <c r="A39" s="183" t="s">
        <v>4421</v>
      </c>
      <c r="B39" s="184" t="s">
        <v>4495</v>
      </c>
      <c r="C39" s="185" t="s">
        <v>4159</v>
      </c>
      <c r="D39" s="186" t="s">
        <v>4162</v>
      </c>
      <c r="E39" s="198"/>
      <c r="F39" s="196">
        <v>700.02</v>
      </c>
      <c r="G39" s="197"/>
      <c r="H39" s="185" t="s">
        <v>4159</v>
      </c>
      <c r="I39" s="185" t="s">
        <v>4159</v>
      </c>
      <c r="J39" s="186" t="s">
        <v>769</v>
      </c>
      <c r="K39" s="187" t="s">
        <v>3480</v>
      </c>
      <c r="L39" s="186" t="s">
        <v>2217</v>
      </c>
      <c r="M39" s="188"/>
    </row>
    <row r="40" spans="1:13" s="177" customFormat="1" x14ac:dyDescent="0.25">
      <c r="A40" s="179" t="s">
        <v>4422</v>
      </c>
      <c r="B40" s="180" t="s">
        <v>4496</v>
      </c>
      <c r="C40" s="191" t="s">
        <v>1647</v>
      </c>
      <c r="D40" s="181" t="s">
        <v>1833</v>
      </c>
      <c r="E40" s="194"/>
      <c r="F40" s="194">
        <v>6000</v>
      </c>
      <c r="G40" s="195"/>
      <c r="H40" s="191" t="s">
        <v>1647</v>
      </c>
      <c r="I40" s="191" t="s">
        <v>1647</v>
      </c>
      <c r="J40" s="89" t="s">
        <v>4569</v>
      </c>
      <c r="K40" s="56" t="s">
        <v>4578</v>
      </c>
      <c r="L40" s="89" t="s">
        <v>2847</v>
      </c>
      <c r="M40" s="182"/>
    </row>
    <row r="41" spans="1:13" s="178" customFormat="1" x14ac:dyDescent="0.25">
      <c r="A41" s="183" t="s">
        <v>4423</v>
      </c>
      <c r="B41" s="184" t="s">
        <v>4497</v>
      </c>
      <c r="C41" s="185" t="s">
        <v>732</v>
      </c>
      <c r="D41" s="186" t="s">
        <v>1978</v>
      </c>
      <c r="E41" s="198"/>
      <c r="F41" s="196">
        <v>750</v>
      </c>
      <c r="G41" s="197"/>
      <c r="H41" s="185" t="s">
        <v>732</v>
      </c>
      <c r="I41" s="185" t="s">
        <v>732</v>
      </c>
      <c r="J41" s="186" t="s">
        <v>769</v>
      </c>
      <c r="K41" s="187" t="s">
        <v>3481</v>
      </c>
      <c r="L41" s="186" t="s">
        <v>4619</v>
      </c>
      <c r="M41" s="188"/>
    </row>
    <row r="42" spans="1:13" s="177" customFormat="1" x14ac:dyDescent="0.25">
      <c r="A42" s="179" t="s">
        <v>4424</v>
      </c>
      <c r="B42" s="180" t="s">
        <v>4498</v>
      </c>
      <c r="C42" s="191" t="s">
        <v>1400</v>
      </c>
      <c r="D42" s="181" t="s">
        <v>4563</v>
      </c>
      <c r="E42" s="194"/>
      <c r="F42" s="194">
        <v>400</v>
      </c>
      <c r="G42" s="195"/>
      <c r="H42" s="191" t="s">
        <v>1400</v>
      </c>
      <c r="I42" s="191" t="s">
        <v>1400</v>
      </c>
      <c r="J42" s="89" t="s">
        <v>769</v>
      </c>
      <c r="K42" s="56" t="s">
        <v>3608</v>
      </c>
      <c r="L42" s="89" t="s">
        <v>4620</v>
      </c>
      <c r="M42" s="182"/>
    </row>
    <row r="43" spans="1:13" s="178" customFormat="1" x14ac:dyDescent="0.25">
      <c r="A43" s="183" t="s">
        <v>4425</v>
      </c>
      <c r="B43" s="184" t="s">
        <v>4499</v>
      </c>
      <c r="C43" s="185" t="s">
        <v>4547</v>
      </c>
      <c r="D43" s="186" t="s">
        <v>4161</v>
      </c>
      <c r="E43" s="198"/>
      <c r="F43" s="196">
        <v>2350</v>
      </c>
      <c r="G43" s="197"/>
      <c r="H43" s="185" t="s">
        <v>4547</v>
      </c>
      <c r="I43" s="185" t="s">
        <v>4547</v>
      </c>
      <c r="J43" s="186" t="s">
        <v>769</v>
      </c>
      <c r="K43" s="187" t="s">
        <v>4579</v>
      </c>
      <c r="L43" s="186" t="s">
        <v>4621</v>
      </c>
      <c r="M43" s="188"/>
    </row>
    <row r="44" spans="1:13" s="177" customFormat="1" x14ac:dyDescent="0.25">
      <c r="A44" s="179" t="s">
        <v>4426</v>
      </c>
      <c r="B44" s="184" t="s">
        <v>4500</v>
      </c>
      <c r="C44" s="191" t="s">
        <v>512</v>
      </c>
      <c r="D44" s="181" t="s">
        <v>2385</v>
      </c>
      <c r="E44" s="194"/>
      <c r="F44" s="194">
        <v>15</v>
      </c>
      <c r="G44" s="195"/>
      <c r="H44" s="191" t="s">
        <v>512</v>
      </c>
      <c r="I44" s="191" t="s">
        <v>512</v>
      </c>
      <c r="J44" s="89" t="s">
        <v>769</v>
      </c>
      <c r="K44" s="56" t="s">
        <v>4579</v>
      </c>
      <c r="L44" s="89" t="s">
        <v>4622</v>
      </c>
      <c r="M44" s="182"/>
    </row>
    <row r="45" spans="1:13" s="178" customFormat="1" x14ac:dyDescent="0.25">
      <c r="A45" s="183" t="s">
        <v>4427</v>
      </c>
      <c r="B45" s="184" t="s">
        <v>4501</v>
      </c>
      <c r="C45" s="185" t="s">
        <v>3738</v>
      </c>
      <c r="D45" s="186" t="s">
        <v>3748</v>
      </c>
      <c r="E45" s="198"/>
      <c r="F45" s="196">
        <v>2500</v>
      </c>
      <c r="G45" s="197"/>
      <c r="H45" s="185" t="s">
        <v>3738</v>
      </c>
      <c r="I45" s="185" t="s">
        <v>3738</v>
      </c>
      <c r="J45" s="186" t="s">
        <v>769</v>
      </c>
      <c r="K45" s="187" t="s">
        <v>3483</v>
      </c>
      <c r="L45" s="186" t="s">
        <v>4623</v>
      </c>
      <c r="M45" s="188"/>
    </row>
    <row r="46" spans="1:13" s="177" customFormat="1" x14ac:dyDescent="0.25">
      <c r="A46" s="179" t="s">
        <v>4428</v>
      </c>
      <c r="B46" s="180" t="s">
        <v>4502</v>
      </c>
      <c r="C46" s="191" t="s">
        <v>1758</v>
      </c>
      <c r="D46" s="181" t="s">
        <v>1774</v>
      </c>
      <c r="E46" s="194"/>
      <c r="F46" s="194">
        <v>8053.05</v>
      </c>
      <c r="G46" s="195"/>
      <c r="H46" s="191" t="s">
        <v>4654</v>
      </c>
      <c r="I46" s="191" t="s">
        <v>4654</v>
      </c>
      <c r="J46" s="89" t="s">
        <v>1254</v>
      </c>
      <c r="K46" s="56" t="s">
        <v>3483</v>
      </c>
      <c r="L46" s="89" t="s">
        <v>4624</v>
      </c>
      <c r="M46" s="182"/>
    </row>
    <row r="47" spans="1:13" s="178" customFormat="1" x14ac:dyDescent="0.25">
      <c r="A47" s="183" t="s">
        <v>4429</v>
      </c>
      <c r="B47" s="184" t="s">
        <v>4503</v>
      </c>
      <c r="C47" s="185" t="s">
        <v>184</v>
      </c>
      <c r="D47" s="186" t="s">
        <v>1832</v>
      </c>
      <c r="E47" s="198"/>
      <c r="F47" s="196">
        <v>3500</v>
      </c>
      <c r="G47" s="197"/>
      <c r="H47" s="185" t="s">
        <v>184</v>
      </c>
      <c r="I47" s="185" t="s">
        <v>184</v>
      </c>
      <c r="J47" s="186" t="s">
        <v>769</v>
      </c>
      <c r="K47" s="187" t="s">
        <v>4580</v>
      </c>
      <c r="L47" s="186" t="s">
        <v>4625</v>
      </c>
      <c r="M47" s="188"/>
    </row>
    <row r="48" spans="1:13" s="177" customFormat="1" x14ac:dyDescent="0.25">
      <c r="A48" s="179" t="s">
        <v>4430</v>
      </c>
      <c r="B48" s="180" t="s">
        <v>4504</v>
      </c>
      <c r="C48" s="191" t="s">
        <v>223</v>
      </c>
      <c r="D48" s="181" t="s">
        <v>1883</v>
      </c>
      <c r="E48" s="194"/>
      <c r="F48" s="194">
        <v>700</v>
      </c>
      <c r="G48" s="195"/>
      <c r="H48" s="191" t="s">
        <v>4655</v>
      </c>
      <c r="I48" s="191" t="s">
        <v>4655</v>
      </c>
      <c r="J48" s="89" t="s">
        <v>1254</v>
      </c>
      <c r="K48" s="56" t="s">
        <v>3485</v>
      </c>
      <c r="L48" s="89" t="s">
        <v>3501</v>
      </c>
      <c r="M48" s="182"/>
    </row>
    <row r="49" spans="1:13" s="178" customFormat="1" x14ac:dyDescent="0.25">
      <c r="A49" s="183" t="s">
        <v>4431</v>
      </c>
      <c r="B49" s="184" t="s">
        <v>4505</v>
      </c>
      <c r="C49" s="185" t="s">
        <v>3391</v>
      </c>
      <c r="D49" s="186" t="s">
        <v>1787</v>
      </c>
      <c r="E49" s="198"/>
      <c r="F49" s="196">
        <v>1074.3</v>
      </c>
      <c r="G49" s="197"/>
      <c r="H49" s="185" t="s">
        <v>3391</v>
      </c>
      <c r="I49" s="185" t="s">
        <v>3391</v>
      </c>
      <c r="J49" s="186" t="s">
        <v>769</v>
      </c>
      <c r="K49" s="187" t="s">
        <v>4581</v>
      </c>
      <c r="L49" s="186" t="s">
        <v>4626</v>
      </c>
      <c r="M49" s="188"/>
    </row>
    <row r="50" spans="1:13" s="177" customFormat="1" x14ac:dyDescent="0.25">
      <c r="A50" s="179" t="s">
        <v>4432</v>
      </c>
      <c r="B50" s="180" t="s">
        <v>4506</v>
      </c>
      <c r="C50" s="191" t="s">
        <v>4548</v>
      </c>
      <c r="D50" s="181" t="s">
        <v>4564</v>
      </c>
      <c r="E50" s="194"/>
      <c r="F50" s="194">
        <v>15800</v>
      </c>
      <c r="G50" s="195"/>
      <c r="H50" s="191" t="s">
        <v>4656</v>
      </c>
      <c r="I50" s="191" t="s">
        <v>4657</v>
      </c>
      <c r="J50" s="89" t="s">
        <v>1254</v>
      </c>
      <c r="K50" s="56" t="s">
        <v>4581</v>
      </c>
      <c r="L50" s="89" t="s">
        <v>4627</v>
      </c>
      <c r="M50" s="182"/>
    </row>
    <row r="51" spans="1:13" s="178" customFormat="1" x14ac:dyDescent="0.25">
      <c r="A51" s="183" t="s">
        <v>4433</v>
      </c>
      <c r="B51" s="184" t="s">
        <v>4507</v>
      </c>
      <c r="C51" s="185" t="s">
        <v>4549</v>
      </c>
      <c r="D51" s="186" t="s">
        <v>2196</v>
      </c>
      <c r="E51" s="198"/>
      <c r="F51" s="196">
        <v>1000</v>
      </c>
      <c r="G51" s="197"/>
      <c r="H51" s="185" t="s">
        <v>4549</v>
      </c>
      <c r="I51" s="185" t="s">
        <v>4549</v>
      </c>
      <c r="J51" s="186" t="s">
        <v>769</v>
      </c>
      <c r="K51" s="187" t="s">
        <v>4582</v>
      </c>
      <c r="L51" s="186" t="s">
        <v>2201</v>
      </c>
      <c r="M51" s="189"/>
    </row>
    <row r="52" spans="1:13" s="177" customFormat="1" x14ac:dyDescent="0.25">
      <c r="A52" s="179" t="s">
        <v>4434</v>
      </c>
      <c r="B52" s="180" t="s">
        <v>4508</v>
      </c>
      <c r="C52" s="191" t="s">
        <v>497</v>
      </c>
      <c r="D52" s="181" t="s">
        <v>1875</v>
      </c>
      <c r="E52" s="194"/>
      <c r="F52" s="194">
        <v>450</v>
      </c>
      <c r="G52" s="195"/>
      <c r="H52" s="191" t="s">
        <v>497</v>
      </c>
      <c r="I52" s="191" t="s">
        <v>497</v>
      </c>
      <c r="J52" s="89" t="s">
        <v>769</v>
      </c>
      <c r="K52" s="56" t="s">
        <v>3487</v>
      </c>
      <c r="L52" s="89" t="s">
        <v>4628</v>
      </c>
      <c r="M52" s="182"/>
    </row>
    <row r="53" spans="1:13" s="178" customFormat="1" x14ac:dyDescent="0.25">
      <c r="A53" s="183" t="s">
        <v>4435</v>
      </c>
      <c r="B53" s="184" t="s">
        <v>4509</v>
      </c>
      <c r="C53" s="185" t="s">
        <v>4536</v>
      </c>
      <c r="D53" s="186" t="s">
        <v>4558</v>
      </c>
      <c r="E53" s="198"/>
      <c r="F53" s="196">
        <v>813</v>
      </c>
      <c r="G53" s="197"/>
      <c r="H53" s="185" t="s">
        <v>4536</v>
      </c>
      <c r="I53" s="185" t="s">
        <v>4536</v>
      </c>
      <c r="J53" s="186" t="s">
        <v>769</v>
      </c>
      <c r="K53" s="187" t="s">
        <v>4583</v>
      </c>
      <c r="L53" s="186" t="s">
        <v>4629</v>
      </c>
      <c r="M53" s="188"/>
    </row>
    <row r="54" spans="1:13" s="177" customFormat="1" x14ac:dyDescent="0.25">
      <c r="A54" s="179" t="s">
        <v>4436</v>
      </c>
      <c r="B54" s="180" t="s">
        <v>4510</v>
      </c>
      <c r="C54" s="191" t="s">
        <v>4550</v>
      </c>
      <c r="D54" s="181" t="s">
        <v>4161</v>
      </c>
      <c r="E54" s="194"/>
      <c r="F54" s="194">
        <v>180</v>
      </c>
      <c r="G54" s="195"/>
      <c r="H54" s="191" t="s">
        <v>4550</v>
      </c>
      <c r="I54" s="191" t="s">
        <v>4550</v>
      </c>
      <c r="J54" s="89" t="s">
        <v>769</v>
      </c>
      <c r="K54" s="56" t="s">
        <v>3489</v>
      </c>
      <c r="L54" s="89" t="s">
        <v>4630</v>
      </c>
      <c r="M54" s="182"/>
    </row>
    <row r="55" spans="1:13" s="178" customFormat="1" x14ac:dyDescent="0.25">
      <c r="A55" s="183" t="s">
        <v>4437</v>
      </c>
      <c r="B55" s="184" t="s">
        <v>4511</v>
      </c>
      <c r="C55" s="185" t="s">
        <v>274</v>
      </c>
      <c r="D55" s="190" t="s">
        <v>1818</v>
      </c>
      <c r="E55" s="198"/>
      <c r="F55" s="196">
        <v>24150.16</v>
      </c>
      <c r="G55" s="197"/>
      <c r="H55" s="185" t="s">
        <v>274</v>
      </c>
      <c r="I55" s="185" t="s">
        <v>274</v>
      </c>
      <c r="J55" s="186" t="s">
        <v>1254</v>
      </c>
      <c r="K55" s="187" t="s">
        <v>3489</v>
      </c>
      <c r="L55" s="186" t="s">
        <v>4631</v>
      </c>
      <c r="M55" s="188"/>
    </row>
    <row r="56" spans="1:13" s="177" customFormat="1" x14ac:dyDescent="0.25">
      <c r="A56" s="179" t="s">
        <v>4438</v>
      </c>
      <c r="B56" s="180" t="s">
        <v>4512</v>
      </c>
      <c r="C56" s="191" t="s">
        <v>274</v>
      </c>
      <c r="D56" s="181" t="s">
        <v>1818</v>
      </c>
      <c r="E56" s="194"/>
      <c r="F56" s="194">
        <v>6250</v>
      </c>
      <c r="G56" s="195"/>
      <c r="H56" s="191" t="s">
        <v>4658</v>
      </c>
      <c r="I56" s="191" t="s">
        <v>4659</v>
      </c>
      <c r="J56" s="89" t="s">
        <v>1254</v>
      </c>
      <c r="K56" s="56" t="s">
        <v>3489</v>
      </c>
      <c r="L56" s="89" t="s">
        <v>4632</v>
      </c>
      <c r="M56" s="182"/>
    </row>
    <row r="57" spans="1:13" s="178" customFormat="1" x14ac:dyDescent="0.25">
      <c r="A57" s="183" t="s">
        <v>4439</v>
      </c>
      <c r="B57" s="184" t="s">
        <v>4513</v>
      </c>
      <c r="C57" s="185" t="s">
        <v>4551</v>
      </c>
      <c r="D57" s="190" t="s">
        <v>4565</v>
      </c>
      <c r="E57" s="198"/>
      <c r="F57" s="196">
        <v>6495</v>
      </c>
      <c r="G57" s="197"/>
      <c r="H57" s="185" t="s">
        <v>4658</v>
      </c>
      <c r="I57" s="185" t="s">
        <v>4660</v>
      </c>
      <c r="J57" s="186" t="s">
        <v>1254</v>
      </c>
      <c r="K57" s="187" t="s">
        <v>3489</v>
      </c>
      <c r="L57" s="186" t="s">
        <v>4633</v>
      </c>
      <c r="M57" s="188"/>
    </row>
    <row r="58" spans="1:13" s="177" customFormat="1" x14ac:dyDescent="0.25">
      <c r="A58" s="179" t="s">
        <v>4440</v>
      </c>
      <c r="B58" s="184" t="s">
        <v>4514</v>
      </c>
      <c r="C58" s="191" t="s">
        <v>3213</v>
      </c>
      <c r="D58" s="181" t="s">
        <v>3166</v>
      </c>
      <c r="E58" s="194"/>
      <c r="F58" s="194">
        <v>8484.08</v>
      </c>
      <c r="G58" s="195"/>
      <c r="H58" s="191" t="s">
        <v>3213</v>
      </c>
      <c r="I58" s="191" t="s">
        <v>3213</v>
      </c>
      <c r="J58" s="89" t="s">
        <v>769</v>
      </c>
      <c r="K58" s="56" t="s">
        <v>3489</v>
      </c>
      <c r="L58" s="89" t="s">
        <v>4349</v>
      </c>
      <c r="M58" s="182"/>
    </row>
    <row r="59" spans="1:13" s="178" customFormat="1" x14ac:dyDescent="0.25">
      <c r="A59" s="183" t="s">
        <v>4441</v>
      </c>
      <c r="B59" s="184" t="s">
        <v>4515</v>
      </c>
      <c r="C59" s="185" t="s">
        <v>3165</v>
      </c>
      <c r="D59" s="186" t="s">
        <v>3166</v>
      </c>
      <c r="E59" s="198"/>
      <c r="F59" s="196">
        <v>1593</v>
      </c>
      <c r="G59" s="197"/>
      <c r="H59" s="185" t="s">
        <v>3165</v>
      </c>
      <c r="I59" s="185" t="s">
        <v>3165</v>
      </c>
      <c r="J59" s="186" t="s">
        <v>769</v>
      </c>
      <c r="K59" s="187" t="s">
        <v>3489</v>
      </c>
      <c r="L59" s="186" t="s">
        <v>4634</v>
      </c>
      <c r="M59" s="188"/>
    </row>
    <row r="60" spans="1:13" s="177" customFormat="1" x14ac:dyDescent="0.25">
      <c r="A60" s="179" t="s">
        <v>4442</v>
      </c>
      <c r="B60" s="180" t="s">
        <v>4516</v>
      </c>
      <c r="C60" s="191" t="s">
        <v>1760</v>
      </c>
      <c r="D60" s="181" t="s">
        <v>3598</v>
      </c>
      <c r="E60" s="194"/>
      <c r="F60" s="194">
        <v>4189</v>
      </c>
      <c r="G60" s="195"/>
      <c r="H60" s="191" t="s">
        <v>1760</v>
      </c>
      <c r="I60" s="191" t="s">
        <v>1760</v>
      </c>
      <c r="J60" s="89" t="s">
        <v>769</v>
      </c>
      <c r="K60" s="56" t="s">
        <v>3489</v>
      </c>
      <c r="L60" s="89" t="s">
        <v>3627</v>
      </c>
      <c r="M60" s="182"/>
    </row>
    <row r="61" spans="1:13" s="178" customFormat="1" x14ac:dyDescent="0.25">
      <c r="A61" s="183" t="s">
        <v>4443</v>
      </c>
      <c r="B61" s="184" t="s">
        <v>4517</v>
      </c>
      <c r="C61" s="185" t="s">
        <v>4552</v>
      </c>
      <c r="D61" s="186" t="s">
        <v>3601</v>
      </c>
      <c r="E61" s="198"/>
      <c r="F61" s="196">
        <v>2500</v>
      </c>
      <c r="G61" s="197"/>
      <c r="H61" s="185" t="s">
        <v>4552</v>
      </c>
      <c r="I61" s="185" t="s">
        <v>4552</v>
      </c>
      <c r="J61" s="186" t="s">
        <v>769</v>
      </c>
      <c r="K61" s="187" t="s">
        <v>3489</v>
      </c>
      <c r="L61" s="186" t="s">
        <v>4635</v>
      </c>
      <c r="M61" s="188"/>
    </row>
    <row r="62" spans="1:13" s="177" customFormat="1" x14ac:dyDescent="0.25">
      <c r="A62" s="179" t="s">
        <v>4444</v>
      </c>
      <c r="B62" s="180" t="s">
        <v>4518</v>
      </c>
      <c r="C62" s="191" t="s">
        <v>3391</v>
      </c>
      <c r="D62" s="181" t="s">
        <v>1787</v>
      </c>
      <c r="E62" s="194"/>
      <c r="F62" s="194">
        <v>1050</v>
      </c>
      <c r="G62" s="195"/>
      <c r="H62" s="191" t="s">
        <v>3391</v>
      </c>
      <c r="I62" s="191" t="s">
        <v>3391</v>
      </c>
      <c r="J62" s="89" t="s">
        <v>769</v>
      </c>
      <c r="K62" s="56" t="s">
        <v>3489</v>
      </c>
      <c r="L62" s="89" t="s">
        <v>4636</v>
      </c>
      <c r="M62" s="182"/>
    </row>
    <row r="63" spans="1:13" s="178" customFormat="1" x14ac:dyDescent="0.25">
      <c r="A63" s="183" t="s">
        <v>4445</v>
      </c>
      <c r="B63" s="184" t="s">
        <v>4519</v>
      </c>
      <c r="C63" s="185" t="s">
        <v>274</v>
      </c>
      <c r="D63" s="186" t="s">
        <v>1818</v>
      </c>
      <c r="E63" s="198"/>
      <c r="F63" s="196">
        <v>2630</v>
      </c>
      <c r="G63" s="197"/>
      <c r="H63" s="185" t="s">
        <v>274</v>
      </c>
      <c r="I63" s="185" t="s">
        <v>274</v>
      </c>
      <c r="J63" s="186" t="s">
        <v>769</v>
      </c>
      <c r="K63" s="187" t="s">
        <v>3490</v>
      </c>
      <c r="L63" s="186" t="s">
        <v>4637</v>
      </c>
      <c r="M63" s="188"/>
    </row>
    <row r="64" spans="1:13" s="177" customFormat="1" x14ac:dyDescent="0.25">
      <c r="A64" s="179" t="s">
        <v>4446</v>
      </c>
      <c r="B64" s="180" t="s">
        <v>4520</v>
      </c>
      <c r="C64" s="191" t="s">
        <v>4324</v>
      </c>
      <c r="D64" s="181" t="s">
        <v>3380</v>
      </c>
      <c r="E64" s="194"/>
      <c r="F64" s="194">
        <f>688.5+30</f>
        <v>718.5</v>
      </c>
      <c r="G64" s="195"/>
      <c r="H64" s="191" t="s">
        <v>4324</v>
      </c>
      <c r="I64" s="191" t="s">
        <v>4324</v>
      </c>
      <c r="J64" s="89" t="s">
        <v>769</v>
      </c>
      <c r="K64" s="56" t="s">
        <v>3490</v>
      </c>
      <c r="L64" s="89" t="s">
        <v>4638</v>
      </c>
      <c r="M64" s="182"/>
    </row>
    <row r="65" spans="1:13" s="178" customFormat="1" x14ac:dyDescent="0.25">
      <c r="A65" s="183" t="s">
        <v>4447</v>
      </c>
      <c r="B65" s="184" t="s">
        <v>4521</v>
      </c>
      <c r="C65" s="185" t="s">
        <v>3083</v>
      </c>
      <c r="D65" s="186" t="s">
        <v>3084</v>
      </c>
      <c r="E65" s="198"/>
      <c r="F65" s="196">
        <v>1000</v>
      </c>
      <c r="G65" s="197"/>
      <c r="H65" s="185" t="s">
        <v>4661</v>
      </c>
      <c r="I65" s="185" t="s">
        <v>4661</v>
      </c>
      <c r="J65" s="186" t="s">
        <v>1254</v>
      </c>
      <c r="K65" s="187" t="s">
        <v>3491</v>
      </c>
      <c r="L65" s="186" t="s">
        <v>4639</v>
      </c>
      <c r="M65" s="189"/>
    </row>
    <row r="66" spans="1:13" s="177" customFormat="1" x14ac:dyDescent="0.25">
      <c r="A66" s="179" t="s">
        <v>4448</v>
      </c>
      <c r="B66" s="180" t="s">
        <v>4522</v>
      </c>
      <c r="C66" s="191" t="s">
        <v>4158</v>
      </c>
      <c r="D66" s="181" t="s">
        <v>4161</v>
      </c>
      <c r="E66" s="194"/>
      <c r="F66" s="194">
        <v>440</v>
      </c>
      <c r="G66" s="195"/>
      <c r="H66" s="191" t="s">
        <v>4158</v>
      </c>
      <c r="I66" s="191" t="s">
        <v>4158</v>
      </c>
      <c r="J66" s="89" t="s">
        <v>769</v>
      </c>
      <c r="K66" s="56" t="s">
        <v>3491</v>
      </c>
      <c r="L66" s="89" t="s">
        <v>4640</v>
      </c>
      <c r="M66" s="182"/>
    </row>
    <row r="67" spans="1:13" s="178" customFormat="1" x14ac:dyDescent="0.25">
      <c r="A67" s="183" t="s">
        <v>4449</v>
      </c>
      <c r="B67" s="184" t="s">
        <v>4523</v>
      </c>
      <c r="C67" s="185" t="s">
        <v>758</v>
      </c>
      <c r="D67" s="186" t="s">
        <v>3855</v>
      </c>
      <c r="E67" s="198"/>
      <c r="F67" s="196">
        <v>1150</v>
      </c>
      <c r="G67" s="197"/>
      <c r="H67" s="185" t="s">
        <v>4662</v>
      </c>
      <c r="I67" s="185" t="s">
        <v>4663</v>
      </c>
      <c r="J67" s="186" t="s">
        <v>1254</v>
      </c>
      <c r="K67" s="187" t="s">
        <v>3491</v>
      </c>
      <c r="L67" s="186" t="s">
        <v>4641</v>
      </c>
      <c r="M67" s="188"/>
    </row>
    <row r="68" spans="1:13" s="177" customFormat="1" x14ac:dyDescent="0.25">
      <c r="A68" s="179" t="s">
        <v>4450</v>
      </c>
      <c r="B68" s="180" t="s">
        <v>4524</v>
      </c>
      <c r="C68" s="191" t="s">
        <v>732</v>
      </c>
      <c r="D68" s="181" t="s">
        <v>1978</v>
      </c>
      <c r="E68" s="194"/>
      <c r="F68" s="194">
        <v>4500</v>
      </c>
      <c r="G68" s="195"/>
      <c r="H68" s="191" t="s">
        <v>4664</v>
      </c>
      <c r="I68" s="191" t="s">
        <v>4665</v>
      </c>
      <c r="J68" s="89" t="s">
        <v>1254</v>
      </c>
      <c r="K68" s="56" t="s">
        <v>3491</v>
      </c>
      <c r="L68" s="89" t="s">
        <v>4642</v>
      </c>
      <c r="M68" s="182"/>
    </row>
    <row r="69" spans="1:13" s="178" customFormat="1" x14ac:dyDescent="0.25">
      <c r="A69" s="183" t="s">
        <v>4451</v>
      </c>
      <c r="B69" s="184" t="s">
        <v>4525</v>
      </c>
      <c r="C69" s="185" t="s">
        <v>2794</v>
      </c>
      <c r="D69" s="186" t="s">
        <v>2795</v>
      </c>
      <c r="E69" s="198"/>
      <c r="F69" s="196">
        <f>14.68*38*41</f>
        <v>22871.440000000002</v>
      </c>
      <c r="G69" s="197"/>
      <c r="H69" s="185" t="s">
        <v>4666</v>
      </c>
      <c r="I69" s="185" t="s">
        <v>4667</v>
      </c>
      <c r="J69" s="186" t="s">
        <v>1254</v>
      </c>
      <c r="K69" s="187" t="s">
        <v>3491</v>
      </c>
      <c r="L69" s="186" t="s">
        <v>4643</v>
      </c>
      <c r="M69" s="189"/>
    </row>
    <row r="70" spans="1:13" s="177" customFormat="1" x14ac:dyDescent="0.25">
      <c r="A70" s="179" t="s">
        <v>4452</v>
      </c>
      <c r="B70" s="180" t="s">
        <v>4526</v>
      </c>
      <c r="C70" s="191" t="s">
        <v>3932</v>
      </c>
      <c r="D70" s="181" t="s">
        <v>3936</v>
      </c>
      <c r="E70" s="194"/>
      <c r="F70" s="194">
        <v>771</v>
      </c>
      <c r="G70" s="195"/>
      <c r="H70" s="191" t="s">
        <v>3932</v>
      </c>
      <c r="I70" s="191" t="s">
        <v>3932</v>
      </c>
      <c r="J70" s="89" t="s">
        <v>769</v>
      </c>
      <c r="K70" s="56" t="s">
        <v>4584</v>
      </c>
      <c r="L70" s="89" t="s">
        <v>4644</v>
      </c>
      <c r="M70" s="182"/>
    </row>
    <row r="71" spans="1:13" s="178" customFormat="1" x14ac:dyDescent="0.25">
      <c r="A71" s="183" t="s">
        <v>4453</v>
      </c>
      <c r="B71" s="184" t="s">
        <v>4527</v>
      </c>
      <c r="C71" s="185" t="s">
        <v>4553</v>
      </c>
      <c r="D71" s="186" t="s">
        <v>4566</v>
      </c>
      <c r="E71" s="198"/>
      <c r="F71" s="196">
        <v>3000</v>
      </c>
      <c r="G71" s="197"/>
      <c r="H71" s="185" t="s">
        <v>4553</v>
      </c>
      <c r="I71" s="185" t="s">
        <v>4553</v>
      </c>
      <c r="J71" s="186" t="s">
        <v>769</v>
      </c>
      <c r="K71" s="187" t="s">
        <v>4584</v>
      </c>
      <c r="L71" s="186" t="s">
        <v>4645</v>
      </c>
      <c r="M71" s="188"/>
    </row>
    <row r="72" spans="1:13" s="177" customFormat="1" x14ac:dyDescent="0.25">
      <c r="A72" s="179" t="s">
        <v>4454</v>
      </c>
      <c r="B72" s="180" t="s">
        <v>4528</v>
      </c>
      <c r="C72" s="191" t="s">
        <v>274</v>
      </c>
      <c r="D72" s="181" t="s">
        <v>1818</v>
      </c>
      <c r="E72" s="194"/>
      <c r="F72" s="194">
        <v>34000</v>
      </c>
      <c r="G72" s="195"/>
      <c r="H72" s="191" t="s">
        <v>4668</v>
      </c>
      <c r="I72" s="191" t="s">
        <v>4669</v>
      </c>
      <c r="J72" s="89" t="s">
        <v>1254</v>
      </c>
      <c r="K72" s="56" t="s">
        <v>3605</v>
      </c>
      <c r="L72" s="89" t="s">
        <v>4646</v>
      </c>
      <c r="M72" s="182"/>
    </row>
    <row r="73" spans="1:13" s="178" customFormat="1" x14ac:dyDescent="0.25">
      <c r="A73" s="183" t="s">
        <v>4455</v>
      </c>
      <c r="B73" s="184" t="s">
        <v>4529</v>
      </c>
      <c r="C73" s="185" t="s">
        <v>1869</v>
      </c>
      <c r="D73" s="186" t="s">
        <v>4567</v>
      </c>
      <c r="E73" s="198"/>
      <c r="F73" s="196">
        <v>200</v>
      </c>
      <c r="G73" s="197"/>
      <c r="H73" s="185" t="s">
        <v>1869</v>
      </c>
      <c r="I73" s="185" t="s">
        <v>1869</v>
      </c>
      <c r="J73" s="186" t="s">
        <v>769</v>
      </c>
      <c r="K73" s="187" t="s">
        <v>3605</v>
      </c>
      <c r="L73" s="186" t="s">
        <v>4647</v>
      </c>
      <c r="M73" s="188"/>
    </row>
    <row r="74" spans="1:13" s="177" customFormat="1" x14ac:dyDescent="0.25">
      <c r="A74" s="179" t="s">
        <v>4456</v>
      </c>
      <c r="B74" s="180" t="s">
        <v>4530</v>
      </c>
      <c r="C74" s="191" t="s">
        <v>1869</v>
      </c>
      <c r="D74" s="181" t="s">
        <v>4567</v>
      </c>
      <c r="E74" s="194"/>
      <c r="F74" s="194">
        <v>3870</v>
      </c>
      <c r="G74" s="195"/>
      <c r="H74" s="191" t="s">
        <v>1869</v>
      </c>
      <c r="I74" s="191" t="s">
        <v>1869</v>
      </c>
      <c r="J74" s="89" t="s">
        <v>769</v>
      </c>
      <c r="K74" s="56" t="s">
        <v>3605</v>
      </c>
      <c r="L74" s="89" t="s">
        <v>4648</v>
      </c>
      <c r="M74" s="182"/>
    </row>
    <row r="75" spans="1:13" s="178" customFormat="1" x14ac:dyDescent="0.25">
      <c r="A75" s="183" t="s">
        <v>4457</v>
      </c>
      <c r="B75" s="184" t="s">
        <v>4531</v>
      </c>
      <c r="C75" s="185" t="s">
        <v>3737</v>
      </c>
      <c r="D75" s="186" t="s">
        <v>4568</v>
      </c>
      <c r="E75" s="198"/>
      <c r="F75" s="196">
        <v>13200</v>
      </c>
      <c r="G75" s="197"/>
      <c r="H75" s="185" t="s">
        <v>3737</v>
      </c>
      <c r="I75" s="185" t="s">
        <v>3737</v>
      </c>
      <c r="J75" s="186" t="s">
        <v>769</v>
      </c>
      <c r="K75" s="187" t="s">
        <v>3608</v>
      </c>
      <c r="L75" s="186" t="s">
        <v>4670</v>
      </c>
      <c r="M75" s="188"/>
    </row>
    <row r="76" spans="1:13" s="177" customFormat="1" x14ac:dyDescent="0.25">
      <c r="A76" s="179" t="s">
        <v>4671</v>
      </c>
      <c r="B76" s="184" t="s">
        <v>4672</v>
      </c>
      <c r="C76" s="191" t="s">
        <v>739</v>
      </c>
      <c r="D76" s="181" t="s">
        <v>4673</v>
      </c>
      <c r="E76" s="194"/>
      <c r="F76" s="194">
        <v>720</v>
      </c>
      <c r="G76" s="195"/>
      <c r="H76" s="191" t="s">
        <v>739</v>
      </c>
      <c r="I76" s="191" t="s">
        <v>739</v>
      </c>
      <c r="J76" s="89" t="s">
        <v>769</v>
      </c>
      <c r="K76" s="89" t="s">
        <v>4674</v>
      </c>
      <c r="L76" s="89" t="s">
        <v>4675</v>
      </c>
      <c r="M76" s="182"/>
    </row>
    <row r="77" spans="1:13" s="178" customFormat="1" x14ac:dyDescent="0.25">
      <c r="A77" s="183" t="s">
        <v>4676</v>
      </c>
      <c r="B77" s="184" t="s">
        <v>4677</v>
      </c>
      <c r="C77" s="185" t="s">
        <v>3180</v>
      </c>
      <c r="D77" s="186" t="s">
        <v>3166</v>
      </c>
      <c r="E77" s="198"/>
      <c r="F77" s="196">
        <v>377.79</v>
      </c>
      <c r="G77" s="197"/>
      <c r="H77" s="185" t="s">
        <v>3180</v>
      </c>
      <c r="I77" s="185" t="s">
        <v>3180</v>
      </c>
      <c r="J77" s="186" t="s">
        <v>769</v>
      </c>
      <c r="K77" s="186" t="s">
        <v>4674</v>
      </c>
      <c r="L77" s="186" t="s">
        <v>4352</v>
      </c>
      <c r="M77" s="188"/>
    </row>
    <row r="78" spans="1:13" s="177" customFormat="1" x14ac:dyDescent="0.25">
      <c r="A78" s="179" t="s">
        <v>4678</v>
      </c>
      <c r="B78" s="180" t="s">
        <v>4679</v>
      </c>
      <c r="C78" s="191" t="s">
        <v>3322</v>
      </c>
      <c r="D78" s="181" t="s">
        <v>4680</v>
      </c>
      <c r="E78" s="194"/>
      <c r="F78" s="194">
        <v>2800</v>
      </c>
      <c r="G78" s="195"/>
      <c r="H78" s="191" t="s">
        <v>3322</v>
      </c>
      <c r="I78" s="191" t="s">
        <v>3322</v>
      </c>
      <c r="J78" s="89" t="s">
        <v>769</v>
      </c>
      <c r="K78" s="89" t="s">
        <v>4681</v>
      </c>
      <c r="L78" s="89" t="s">
        <v>4682</v>
      </c>
      <c r="M78" s="182"/>
    </row>
    <row r="79" spans="1:13" s="178" customFormat="1" x14ac:dyDescent="0.25">
      <c r="A79" s="183" t="s">
        <v>4683</v>
      </c>
      <c r="B79" s="200" t="s">
        <v>4684</v>
      </c>
      <c r="C79" s="185" t="s">
        <v>3462</v>
      </c>
      <c r="D79" s="186" t="s">
        <v>3474</v>
      </c>
      <c r="E79" s="198"/>
      <c r="F79" s="196">
        <v>5000</v>
      </c>
      <c r="G79" s="197"/>
      <c r="H79" s="185" t="s">
        <v>3462</v>
      </c>
      <c r="I79" s="185" t="s">
        <v>3462</v>
      </c>
      <c r="J79" s="186" t="s">
        <v>4685</v>
      </c>
      <c r="K79" s="186" t="s">
        <v>4686</v>
      </c>
      <c r="L79" s="186" t="s">
        <v>4687</v>
      </c>
      <c r="M79" s="188"/>
    </row>
    <row r="80" spans="1:13" s="177" customFormat="1" x14ac:dyDescent="0.25">
      <c r="A80" s="179" t="s">
        <v>4688</v>
      </c>
      <c r="B80" s="180" t="s">
        <v>4689</v>
      </c>
      <c r="C80" s="191" t="s">
        <v>4690</v>
      </c>
      <c r="D80" s="181" t="s">
        <v>3853</v>
      </c>
      <c r="E80" s="194"/>
      <c r="F80" s="194">
        <v>10000</v>
      </c>
      <c r="G80" s="195"/>
      <c r="H80" s="191" t="s">
        <v>4794</v>
      </c>
      <c r="I80" s="191" t="s">
        <v>4792</v>
      </c>
      <c r="J80" s="89" t="s">
        <v>1254</v>
      </c>
      <c r="K80" s="89" t="s">
        <v>3611</v>
      </c>
      <c r="L80" s="89" t="s">
        <v>3878</v>
      </c>
      <c r="M80" s="182"/>
    </row>
    <row r="81" spans="1:13" s="178" customFormat="1" x14ac:dyDescent="0.25">
      <c r="A81" s="183" t="s">
        <v>4691</v>
      </c>
      <c r="B81" s="184" t="s">
        <v>4692</v>
      </c>
      <c r="C81" s="185" t="s">
        <v>2142</v>
      </c>
      <c r="D81" s="186" t="s">
        <v>1787</v>
      </c>
      <c r="E81" s="198"/>
      <c r="F81" s="196">
        <v>200</v>
      </c>
      <c r="G81" s="197"/>
      <c r="H81" s="185" t="s">
        <v>2142</v>
      </c>
      <c r="I81" s="185" t="s">
        <v>2142</v>
      </c>
      <c r="J81" s="186" t="s">
        <v>769</v>
      </c>
      <c r="K81" s="186" t="s">
        <v>4693</v>
      </c>
      <c r="L81" s="186" t="s">
        <v>4694</v>
      </c>
      <c r="M81" s="188"/>
    </row>
    <row r="82" spans="1:13" s="177" customFormat="1" x14ac:dyDescent="0.25">
      <c r="A82" s="179" t="s">
        <v>4695</v>
      </c>
      <c r="B82" s="180" t="s">
        <v>4696</v>
      </c>
      <c r="C82" s="191" t="s">
        <v>497</v>
      </c>
      <c r="D82" s="181" t="s">
        <v>1875</v>
      </c>
      <c r="E82" s="194"/>
      <c r="F82" s="194">
        <v>1320</v>
      </c>
      <c r="G82" s="195"/>
      <c r="H82" s="191" t="s">
        <v>497</v>
      </c>
      <c r="I82" s="191" t="s">
        <v>497</v>
      </c>
      <c r="J82" s="89" t="s">
        <v>4697</v>
      </c>
      <c r="K82" s="89" t="s">
        <v>4693</v>
      </c>
      <c r="L82" s="89" t="s">
        <v>4698</v>
      </c>
      <c r="M82" s="182"/>
    </row>
    <row r="83" spans="1:13" s="178" customFormat="1" x14ac:dyDescent="0.25">
      <c r="A83" s="183" t="s">
        <v>4699</v>
      </c>
      <c r="B83" s="184" t="s">
        <v>4700</v>
      </c>
      <c r="C83" s="185" t="s">
        <v>1758</v>
      </c>
      <c r="D83" s="186" t="s">
        <v>1774</v>
      </c>
      <c r="E83" s="198"/>
      <c r="F83" s="196">
        <v>80</v>
      </c>
      <c r="G83" s="197"/>
      <c r="H83" s="185" t="s">
        <v>1758</v>
      </c>
      <c r="I83" s="185" t="s">
        <v>1758</v>
      </c>
      <c r="J83" s="186" t="s">
        <v>769</v>
      </c>
      <c r="K83" s="186" t="s">
        <v>3612</v>
      </c>
      <c r="L83" s="186" t="s">
        <v>4701</v>
      </c>
      <c r="M83" s="189"/>
    </row>
    <row r="84" spans="1:13" s="177" customFormat="1" x14ac:dyDescent="0.25">
      <c r="A84" s="179" t="s">
        <v>4702</v>
      </c>
      <c r="B84" s="180" t="s">
        <v>4703</v>
      </c>
      <c r="C84" s="191" t="s">
        <v>295</v>
      </c>
      <c r="D84" s="181" t="s">
        <v>1987</v>
      </c>
      <c r="E84" s="194"/>
      <c r="F84" s="194">
        <v>39000</v>
      </c>
      <c r="G84" s="195"/>
      <c r="H84" s="191" t="s">
        <v>4793</v>
      </c>
      <c r="I84" s="191" t="s">
        <v>4793</v>
      </c>
      <c r="J84" s="89" t="s">
        <v>1254</v>
      </c>
      <c r="K84" s="89" t="s">
        <v>3612</v>
      </c>
      <c r="L84" s="89" t="s">
        <v>4704</v>
      </c>
      <c r="M84" s="182"/>
    </row>
    <row r="85" spans="1:13" s="178" customFormat="1" x14ac:dyDescent="0.25">
      <c r="A85" s="183" t="s">
        <v>4705</v>
      </c>
      <c r="B85" s="184" t="s">
        <v>4706</v>
      </c>
      <c r="C85" s="185" t="s">
        <v>165</v>
      </c>
      <c r="D85" s="186" t="s">
        <v>3744</v>
      </c>
      <c r="E85" s="198"/>
      <c r="F85" s="196">
        <v>5000</v>
      </c>
      <c r="G85" s="197"/>
      <c r="H85" s="185" t="s">
        <v>165</v>
      </c>
      <c r="I85" s="185" t="s">
        <v>165</v>
      </c>
      <c r="J85" s="186" t="s">
        <v>769</v>
      </c>
      <c r="K85" s="186" t="s">
        <v>3612</v>
      </c>
      <c r="L85" s="186" t="s">
        <v>3777</v>
      </c>
      <c r="M85" s="188"/>
    </row>
    <row r="86" spans="1:13" s="177" customFormat="1" x14ac:dyDescent="0.25">
      <c r="A86" s="179" t="s">
        <v>4707</v>
      </c>
      <c r="B86" s="180" t="s">
        <v>4708</v>
      </c>
      <c r="C86" s="191" t="s">
        <v>165</v>
      </c>
      <c r="D86" s="181" t="s">
        <v>3744</v>
      </c>
      <c r="E86" s="194"/>
      <c r="F86" s="194">
        <v>4205</v>
      </c>
      <c r="G86" s="195"/>
      <c r="H86" s="191" t="s">
        <v>165</v>
      </c>
      <c r="I86" s="191" t="s">
        <v>165</v>
      </c>
      <c r="J86" s="89" t="s">
        <v>769</v>
      </c>
      <c r="K86" s="89" t="s">
        <v>3612</v>
      </c>
      <c r="L86" s="89" t="s">
        <v>4709</v>
      </c>
      <c r="M86" s="182"/>
    </row>
    <row r="87" spans="1:13" s="178" customFormat="1" x14ac:dyDescent="0.25">
      <c r="A87" s="183" t="s">
        <v>4710</v>
      </c>
      <c r="B87" s="184" t="s">
        <v>4711</v>
      </c>
      <c r="C87" s="185" t="s">
        <v>4712</v>
      </c>
      <c r="D87" s="190" t="s">
        <v>3166</v>
      </c>
      <c r="E87" s="198"/>
      <c r="F87" s="196">
        <v>5108.83</v>
      </c>
      <c r="G87" s="197"/>
      <c r="H87" s="185" t="s">
        <v>4712</v>
      </c>
      <c r="I87" s="185" t="s">
        <v>4712</v>
      </c>
      <c r="J87" s="186" t="s">
        <v>769</v>
      </c>
      <c r="K87" s="186" t="s">
        <v>4713</v>
      </c>
      <c r="L87" s="186" t="s">
        <v>4351</v>
      </c>
      <c r="M87" s="188"/>
    </row>
    <row r="88" spans="1:13" s="177" customFormat="1" x14ac:dyDescent="0.25">
      <c r="A88" s="179" t="s">
        <v>4714</v>
      </c>
      <c r="B88" s="180" t="s">
        <v>4715</v>
      </c>
      <c r="C88" s="191" t="s">
        <v>4716</v>
      </c>
      <c r="D88" s="181" t="s">
        <v>4717</v>
      </c>
      <c r="E88" s="194"/>
      <c r="F88" s="194">
        <v>4800</v>
      </c>
      <c r="G88" s="195"/>
      <c r="H88" s="191" t="s">
        <v>4716</v>
      </c>
      <c r="I88" s="191" t="s">
        <v>4716</v>
      </c>
      <c r="J88" s="89" t="s">
        <v>769</v>
      </c>
      <c r="K88" s="89" t="s">
        <v>3615</v>
      </c>
      <c r="L88" s="89" t="s">
        <v>3789</v>
      </c>
      <c r="M88" s="182"/>
    </row>
    <row r="89" spans="1:13" s="178" customFormat="1" x14ac:dyDescent="0.25">
      <c r="A89" s="183" t="s">
        <v>4718</v>
      </c>
      <c r="B89" s="184" t="s">
        <v>4719</v>
      </c>
      <c r="C89" s="185" t="s">
        <v>4720</v>
      </c>
      <c r="D89" s="190" t="s">
        <v>4721</v>
      </c>
      <c r="E89" s="198"/>
      <c r="F89" s="196">
        <v>280</v>
      </c>
      <c r="G89" s="197"/>
      <c r="H89" s="185" t="s">
        <v>4720</v>
      </c>
      <c r="I89" s="185" t="s">
        <v>4720</v>
      </c>
      <c r="J89" s="186" t="s">
        <v>769</v>
      </c>
      <c r="K89" s="186" t="s">
        <v>4722</v>
      </c>
      <c r="L89" s="186" t="s">
        <v>4723</v>
      </c>
      <c r="M89" s="188"/>
    </row>
    <row r="90" spans="1:13" s="177" customFormat="1" x14ac:dyDescent="0.25">
      <c r="A90" s="179" t="s">
        <v>4724</v>
      </c>
      <c r="B90" s="184" t="s">
        <v>4725</v>
      </c>
      <c r="C90" s="191" t="s">
        <v>744</v>
      </c>
      <c r="D90" s="181" t="s">
        <v>1783</v>
      </c>
      <c r="E90" s="194">
        <v>185480.36</v>
      </c>
      <c r="F90" s="194">
        <v>144084.85</v>
      </c>
      <c r="G90" s="195"/>
      <c r="H90" s="191" t="s">
        <v>4795</v>
      </c>
      <c r="I90" s="191" t="s">
        <v>4796</v>
      </c>
      <c r="J90" s="89" t="s">
        <v>933</v>
      </c>
      <c r="K90" s="89" t="s">
        <v>4674</v>
      </c>
      <c r="L90" s="89" t="s">
        <v>4726</v>
      </c>
      <c r="M90" s="182"/>
    </row>
    <row r="91" spans="1:13" s="178" customFormat="1" x14ac:dyDescent="0.25">
      <c r="A91" s="183" t="s">
        <v>4727</v>
      </c>
      <c r="B91" s="184" t="s">
        <v>4728</v>
      </c>
      <c r="C91" s="185" t="s">
        <v>4729</v>
      </c>
      <c r="D91" s="186" t="s">
        <v>4730</v>
      </c>
      <c r="E91" s="198"/>
      <c r="F91" s="196">
        <v>9805.48</v>
      </c>
      <c r="G91" s="197"/>
      <c r="H91" s="185" t="s">
        <v>4729</v>
      </c>
      <c r="I91" s="185" t="s">
        <v>4729</v>
      </c>
      <c r="J91" s="186" t="s">
        <v>769</v>
      </c>
      <c r="K91" s="186" t="s">
        <v>4731</v>
      </c>
      <c r="L91" s="186" t="s">
        <v>4732</v>
      </c>
      <c r="M91" s="188"/>
    </row>
    <row r="92" spans="1:13" s="177" customFormat="1" x14ac:dyDescent="0.25">
      <c r="A92" s="179" t="s">
        <v>4733</v>
      </c>
      <c r="B92" s="180" t="s">
        <v>4734</v>
      </c>
      <c r="C92" s="191" t="s">
        <v>3021</v>
      </c>
      <c r="D92" s="181" t="s">
        <v>3022</v>
      </c>
      <c r="E92" s="194"/>
      <c r="F92" s="194">
        <v>500</v>
      </c>
      <c r="G92" s="195"/>
      <c r="H92" s="191" t="s">
        <v>3021</v>
      </c>
      <c r="I92" s="191" t="s">
        <v>3021</v>
      </c>
      <c r="J92" s="89" t="s">
        <v>769</v>
      </c>
      <c r="K92" s="89" t="s">
        <v>4731</v>
      </c>
      <c r="L92" s="89" t="s">
        <v>4735</v>
      </c>
      <c r="M92" s="182"/>
    </row>
    <row r="93" spans="1:13" s="178" customFormat="1" x14ac:dyDescent="0.25">
      <c r="A93" s="183" t="s">
        <v>4736</v>
      </c>
      <c r="B93" s="184" t="s">
        <v>4737</v>
      </c>
      <c r="C93" s="185" t="s">
        <v>4738</v>
      </c>
      <c r="D93" s="186" t="s">
        <v>4560</v>
      </c>
      <c r="E93" s="198"/>
      <c r="F93" s="196">
        <v>7700</v>
      </c>
      <c r="G93" s="197"/>
      <c r="H93" s="185" t="s">
        <v>4738</v>
      </c>
      <c r="I93" s="185" t="s">
        <v>4738</v>
      </c>
      <c r="J93" s="186" t="s">
        <v>769</v>
      </c>
      <c r="K93" s="186" t="s">
        <v>4731</v>
      </c>
      <c r="L93" s="186" t="s">
        <v>4739</v>
      </c>
      <c r="M93" s="188"/>
    </row>
    <row r="94" spans="1:13" s="177" customFormat="1" x14ac:dyDescent="0.25">
      <c r="A94" s="179" t="s">
        <v>4740</v>
      </c>
      <c r="B94" s="180" t="s">
        <v>4741</v>
      </c>
      <c r="C94" s="191" t="s">
        <v>3298</v>
      </c>
      <c r="D94" s="181" t="s">
        <v>1831</v>
      </c>
      <c r="E94" s="194"/>
      <c r="F94" s="194">
        <v>3500</v>
      </c>
      <c r="G94" s="195"/>
      <c r="H94" s="191" t="s">
        <v>3298</v>
      </c>
      <c r="I94" s="191" t="s">
        <v>3298</v>
      </c>
      <c r="J94" s="89" t="s">
        <v>769</v>
      </c>
      <c r="K94" s="89" t="s">
        <v>3757</v>
      </c>
      <c r="L94" s="89" t="s">
        <v>4742</v>
      </c>
      <c r="M94" s="182"/>
    </row>
    <row r="95" spans="1:13" s="178" customFormat="1" x14ac:dyDescent="0.25">
      <c r="A95" s="183" t="s">
        <v>4743</v>
      </c>
      <c r="B95" s="184" t="s">
        <v>4744</v>
      </c>
      <c r="C95" s="185" t="s">
        <v>4745</v>
      </c>
      <c r="D95" s="186" t="s">
        <v>2529</v>
      </c>
      <c r="E95" s="198"/>
      <c r="F95" s="196">
        <v>350</v>
      </c>
      <c r="G95" s="197"/>
      <c r="H95" s="185" t="s">
        <v>4745</v>
      </c>
      <c r="I95" s="185" t="s">
        <v>4745</v>
      </c>
      <c r="J95" s="186" t="s">
        <v>769</v>
      </c>
      <c r="K95" s="186" t="s">
        <v>3757</v>
      </c>
      <c r="L95" s="186" t="s">
        <v>4746</v>
      </c>
      <c r="M95" s="188"/>
    </row>
    <row r="96" spans="1:13" s="177" customFormat="1" x14ac:dyDescent="0.25">
      <c r="A96" s="179" t="s">
        <v>4747</v>
      </c>
      <c r="B96" s="180" t="s">
        <v>4748</v>
      </c>
      <c r="C96" s="191" t="s">
        <v>3457</v>
      </c>
      <c r="D96" s="181" t="s">
        <v>3470</v>
      </c>
      <c r="E96" s="194"/>
      <c r="F96" s="194">
        <v>4900</v>
      </c>
      <c r="G96" s="195"/>
      <c r="H96" s="191" t="s">
        <v>3457</v>
      </c>
      <c r="I96" s="191" t="s">
        <v>3457</v>
      </c>
      <c r="J96" s="89" t="s">
        <v>769</v>
      </c>
      <c r="K96" s="89" t="s">
        <v>4749</v>
      </c>
      <c r="L96" s="89" t="s">
        <v>4750</v>
      </c>
      <c r="M96" s="182"/>
    </row>
    <row r="97" spans="1:13" s="178" customFormat="1" x14ac:dyDescent="0.25">
      <c r="A97" s="183" t="s">
        <v>4751</v>
      </c>
      <c r="B97" s="184" t="s">
        <v>4752</v>
      </c>
      <c r="C97" s="185" t="s">
        <v>322</v>
      </c>
      <c r="D97" s="186" t="s">
        <v>4753</v>
      </c>
      <c r="E97" s="198"/>
      <c r="F97" s="196">
        <v>25000</v>
      </c>
      <c r="G97" s="197"/>
      <c r="H97" s="185" t="s">
        <v>322</v>
      </c>
      <c r="I97" s="185" t="s">
        <v>322</v>
      </c>
      <c r="J97" s="186" t="s">
        <v>4754</v>
      </c>
      <c r="K97" s="186" t="s">
        <v>3761</v>
      </c>
      <c r="L97" s="186" t="s">
        <v>4755</v>
      </c>
      <c r="M97" s="189"/>
    </row>
    <row r="98" spans="1:13" s="177" customFormat="1" x14ac:dyDescent="0.25">
      <c r="A98" s="179" t="s">
        <v>4756</v>
      </c>
      <c r="B98" s="180" t="s">
        <v>4757</v>
      </c>
      <c r="C98" s="191" t="s">
        <v>4758</v>
      </c>
      <c r="D98" s="181" t="s">
        <v>4759</v>
      </c>
      <c r="E98" s="194"/>
      <c r="F98" s="194">
        <v>272</v>
      </c>
      <c r="G98" s="195"/>
      <c r="H98" s="191" t="s">
        <v>4758</v>
      </c>
      <c r="I98" s="191" t="s">
        <v>4758</v>
      </c>
      <c r="J98" s="89" t="s">
        <v>769</v>
      </c>
      <c r="K98" s="89" t="s">
        <v>4760</v>
      </c>
      <c r="L98" s="89" t="s">
        <v>4761</v>
      </c>
      <c r="M98" s="182"/>
    </row>
    <row r="99" spans="1:13" s="178" customFormat="1" x14ac:dyDescent="0.25">
      <c r="A99" s="183" t="s">
        <v>4762</v>
      </c>
      <c r="B99" s="184" t="s">
        <v>4763</v>
      </c>
      <c r="C99" s="185" t="s">
        <v>4764</v>
      </c>
      <c r="D99" s="186" t="s">
        <v>3478</v>
      </c>
      <c r="E99" s="198"/>
      <c r="F99" s="196">
        <v>615</v>
      </c>
      <c r="G99" s="197"/>
      <c r="H99" s="185" t="s">
        <v>4764</v>
      </c>
      <c r="I99" s="185" t="s">
        <v>4764</v>
      </c>
      <c r="J99" s="186" t="s">
        <v>769</v>
      </c>
      <c r="K99" s="186" t="s">
        <v>4760</v>
      </c>
      <c r="L99" s="186" t="s">
        <v>4765</v>
      </c>
      <c r="M99" s="188"/>
    </row>
    <row r="100" spans="1:13" s="177" customFormat="1" x14ac:dyDescent="0.25">
      <c r="A100" s="179" t="s">
        <v>4766</v>
      </c>
      <c r="B100" s="180" t="s">
        <v>4767</v>
      </c>
      <c r="C100" s="191" t="s">
        <v>4325</v>
      </c>
      <c r="D100" s="181" t="s">
        <v>4328</v>
      </c>
      <c r="E100" s="194"/>
      <c r="F100" s="194">
        <v>300</v>
      </c>
      <c r="G100" s="195"/>
      <c r="H100" s="191" t="s">
        <v>4325</v>
      </c>
      <c r="I100" s="191" t="s">
        <v>4325</v>
      </c>
      <c r="J100" s="89" t="s">
        <v>769</v>
      </c>
      <c r="K100" s="89" t="s">
        <v>4768</v>
      </c>
      <c r="L100" s="89" t="s">
        <v>4769</v>
      </c>
      <c r="M100" s="182"/>
    </row>
    <row r="101" spans="1:13" s="178" customFormat="1" x14ac:dyDescent="0.25">
      <c r="A101" s="183" t="s">
        <v>4770</v>
      </c>
      <c r="B101" s="184" t="s">
        <v>4771</v>
      </c>
      <c r="C101" s="185" t="s">
        <v>274</v>
      </c>
      <c r="D101" s="186" t="s">
        <v>1818</v>
      </c>
      <c r="E101" s="198"/>
      <c r="F101" s="196">
        <v>600</v>
      </c>
      <c r="G101" s="197"/>
      <c r="H101" s="185" t="s">
        <v>274</v>
      </c>
      <c r="I101" s="185" t="s">
        <v>274</v>
      </c>
      <c r="J101" s="186" t="s">
        <v>769</v>
      </c>
      <c r="K101" s="186" t="s">
        <v>3906</v>
      </c>
      <c r="L101" s="186" t="s">
        <v>4772</v>
      </c>
      <c r="M101" s="189"/>
    </row>
    <row r="102" spans="1:13" s="177" customFormat="1" x14ac:dyDescent="0.25">
      <c r="A102" s="179" t="s">
        <v>4773</v>
      </c>
      <c r="B102" s="180" t="s">
        <v>4774</v>
      </c>
      <c r="C102" s="191" t="s">
        <v>3460</v>
      </c>
      <c r="D102" s="181" t="s">
        <v>2870</v>
      </c>
      <c r="E102" s="194"/>
      <c r="F102" s="194">
        <v>580.85</v>
      </c>
      <c r="G102" s="195"/>
      <c r="H102" s="191" t="s">
        <v>3460</v>
      </c>
      <c r="I102" s="191" t="s">
        <v>3460</v>
      </c>
      <c r="J102" s="89" t="s">
        <v>769</v>
      </c>
      <c r="K102" s="89" t="s">
        <v>3906</v>
      </c>
      <c r="L102" s="89" t="s">
        <v>4775</v>
      </c>
      <c r="M102" s="182"/>
    </row>
    <row r="103" spans="1:13" s="178" customFormat="1" x14ac:dyDescent="0.25">
      <c r="A103" s="183" t="s">
        <v>4776</v>
      </c>
      <c r="B103" s="184" t="s">
        <v>4777</v>
      </c>
      <c r="C103" s="185" t="s">
        <v>4159</v>
      </c>
      <c r="D103" s="186" t="s">
        <v>4162</v>
      </c>
      <c r="E103" s="198"/>
      <c r="F103" s="196">
        <v>208.86</v>
      </c>
      <c r="G103" s="197"/>
      <c r="H103" s="185" t="s">
        <v>4159</v>
      </c>
      <c r="I103" s="185" t="s">
        <v>4159</v>
      </c>
      <c r="J103" s="186" t="s">
        <v>769</v>
      </c>
      <c r="K103" s="186" t="s">
        <v>3762</v>
      </c>
      <c r="L103" s="186" t="s">
        <v>3667</v>
      </c>
      <c r="M103" s="188"/>
    </row>
    <row r="104" spans="1:13" s="177" customFormat="1" x14ac:dyDescent="0.25">
      <c r="A104" s="179" t="s">
        <v>4778</v>
      </c>
      <c r="B104" s="180" t="s">
        <v>4779</v>
      </c>
      <c r="C104" s="191" t="s">
        <v>2794</v>
      </c>
      <c r="D104" s="181" t="s">
        <v>4780</v>
      </c>
      <c r="E104" s="194"/>
      <c r="F104" s="194">
        <v>3036.05</v>
      </c>
      <c r="G104" s="195"/>
      <c r="H104" s="191" t="s">
        <v>4797</v>
      </c>
      <c r="I104" s="191" t="s">
        <v>4798</v>
      </c>
      <c r="J104" s="89" t="s">
        <v>1254</v>
      </c>
      <c r="K104" s="89" t="s">
        <v>3763</v>
      </c>
      <c r="L104" s="89" t="s">
        <v>4781</v>
      </c>
      <c r="M104" s="182"/>
    </row>
    <row r="105" spans="1:13" s="178" customFormat="1" x14ac:dyDescent="0.25">
      <c r="A105" s="183" t="s">
        <v>4782</v>
      </c>
      <c r="B105" s="184" t="s">
        <v>4783</v>
      </c>
      <c r="C105" s="185" t="s">
        <v>4784</v>
      </c>
      <c r="D105" s="186" t="s">
        <v>4785</v>
      </c>
      <c r="E105" s="198"/>
      <c r="F105" s="196">
        <v>408</v>
      </c>
      <c r="G105" s="197"/>
      <c r="H105" s="185" t="s">
        <v>4784</v>
      </c>
      <c r="I105" s="185" t="s">
        <v>4784</v>
      </c>
      <c r="J105" s="186" t="s">
        <v>769</v>
      </c>
      <c r="K105" s="186" t="s">
        <v>4786</v>
      </c>
      <c r="L105" s="186" t="s">
        <v>4787</v>
      </c>
      <c r="M105" s="188"/>
    </row>
    <row r="106" spans="1:13" s="177" customFormat="1" x14ac:dyDescent="0.25">
      <c r="A106" s="179" t="s">
        <v>4788</v>
      </c>
      <c r="B106" s="180" t="s">
        <v>4789</v>
      </c>
      <c r="C106" s="191" t="s">
        <v>295</v>
      </c>
      <c r="D106" s="181" t="s">
        <v>1987</v>
      </c>
      <c r="E106" s="194"/>
      <c r="F106" s="194">
        <v>23450</v>
      </c>
      <c r="G106" s="195"/>
      <c r="H106" s="191" t="s">
        <v>4799</v>
      </c>
      <c r="I106" s="191" t="s">
        <v>4800</v>
      </c>
      <c r="J106" s="89" t="s">
        <v>1254</v>
      </c>
      <c r="K106" s="89" t="s">
        <v>4790</v>
      </c>
      <c r="L106" s="89" t="s">
        <v>4791</v>
      </c>
      <c r="M106" s="182"/>
    </row>
    <row r="107" spans="1:13" s="178" customFormat="1" x14ac:dyDescent="0.25">
      <c r="A107" s="183" t="s">
        <v>4801</v>
      </c>
      <c r="B107" s="184" t="s">
        <v>4843</v>
      </c>
      <c r="C107" s="185" t="s">
        <v>1393</v>
      </c>
      <c r="D107" s="186" t="s">
        <v>2343</v>
      </c>
      <c r="E107" s="198">
        <v>175000</v>
      </c>
      <c r="F107" s="196">
        <v>160000</v>
      </c>
      <c r="G107" s="197"/>
      <c r="H107" s="185" t="s">
        <v>4841</v>
      </c>
      <c r="I107" s="185" t="s">
        <v>4842</v>
      </c>
      <c r="J107" s="186" t="s">
        <v>1254</v>
      </c>
      <c r="K107" s="187" t="s">
        <v>4760</v>
      </c>
      <c r="L107" s="186" t="s">
        <v>4827</v>
      </c>
      <c r="M107" s="188"/>
    </row>
    <row r="108" spans="1:13" s="177" customFormat="1" x14ac:dyDescent="0.25">
      <c r="A108" s="179" t="s">
        <v>4802</v>
      </c>
      <c r="B108" s="184" t="s">
        <v>4844</v>
      </c>
      <c r="C108" s="191" t="s">
        <v>4813</v>
      </c>
      <c r="D108" s="181" t="s">
        <v>4818</v>
      </c>
      <c r="E108" s="194"/>
      <c r="F108" s="194">
        <v>8150</v>
      </c>
      <c r="G108" s="195"/>
      <c r="H108" s="191" t="s">
        <v>4813</v>
      </c>
      <c r="I108" s="191" t="s">
        <v>4813</v>
      </c>
      <c r="J108" s="89" t="s">
        <v>769</v>
      </c>
      <c r="K108" s="56" t="s">
        <v>4822</v>
      </c>
      <c r="L108" s="89" t="s">
        <v>4828</v>
      </c>
      <c r="M108" s="182"/>
    </row>
    <row r="109" spans="1:13" s="178" customFormat="1" x14ac:dyDescent="0.25">
      <c r="A109" s="183" t="s">
        <v>4803</v>
      </c>
      <c r="B109" s="184" t="s">
        <v>4845</v>
      </c>
      <c r="C109" s="185" t="s">
        <v>4814</v>
      </c>
      <c r="D109" s="186" t="s">
        <v>4819</v>
      </c>
      <c r="E109" s="198"/>
      <c r="F109" s="196">
        <v>4800</v>
      </c>
      <c r="G109" s="197"/>
      <c r="H109" s="185" t="s">
        <v>4814</v>
      </c>
      <c r="I109" s="185" t="s">
        <v>4814</v>
      </c>
      <c r="J109" s="186" t="s">
        <v>769</v>
      </c>
      <c r="K109" s="187" t="s">
        <v>4823</v>
      </c>
      <c r="L109" s="186" t="s">
        <v>2936</v>
      </c>
      <c r="M109" s="188"/>
    </row>
    <row r="110" spans="1:13" s="177" customFormat="1" x14ac:dyDescent="0.25">
      <c r="A110" s="179" t="s">
        <v>4804</v>
      </c>
      <c r="B110" s="180" t="s">
        <v>4846</v>
      </c>
      <c r="C110" s="191" t="s">
        <v>3457</v>
      </c>
      <c r="D110" s="181" t="s">
        <v>3470</v>
      </c>
      <c r="E110" s="194"/>
      <c r="F110" s="194">
        <v>9600</v>
      </c>
      <c r="G110" s="195"/>
      <c r="H110" s="191" t="s">
        <v>4840</v>
      </c>
      <c r="I110" s="191" t="s">
        <v>4840</v>
      </c>
      <c r="J110" s="89" t="s">
        <v>1254</v>
      </c>
      <c r="K110" s="56" t="s">
        <v>4823</v>
      </c>
      <c r="L110" s="89" t="s">
        <v>4829</v>
      </c>
      <c r="M110" s="182"/>
    </row>
    <row r="111" spans="1:13" s="178" customFormat="1" x14ac:dyDescent="0.25">
      <c r="A111" s="183" t="s">
        <v>4805</v>
      </c>
      <c r="B111" s="184" t="s">
        <v>4847</v>
      </c>
      <c r="C111" s="185" t="s">
        <v>277</v>
      </c>
      <c r="D111" s="186" t="s">
        <v>2134</v>
      </c>
      <c r="E111" s="198"/>
      <c r="F111" s="196">
        <v>250</v>
      </c>
      <c r="G111" s="197"/>
      <c r="H111" s="185" t="s">
        <v>277</v>
      </c>
      <c r="I111" s="185" t="s">
        <v>277</v>
      </c>
      <c r="J111" s="186" t="s">
        <v>769</v>
      </c>
      <c r="K111" s="187" t="s">
        <v>4824</v>
      </c>
      <c r="L111" s="186" t="s">
        <v>4830</v>
      </c>
      <c r="M111" s="188"/>
    </row>
    <row r="112" spans="1:13" s="177" customFormat="1" x14ac:dyDescent="0.25">
      <c r="A112" s="179" t="s">
        <v>4806</v>
      </c>
      <c r="B112" s="180" t="s">
        <v>4848</v>
      </c>
      <c r="C112" s="191" t="s">
        <v>745</v>
      </c>
      <c r="D112" s="181" t="s">
        <v>3166</v>
      </c>
      <c r="E112" s="194"/>
      <c r="F112" s="194">
        <v>78908</v>
      </c>
      <c r="G112" s="195"/>
      <c r="H112" s="191" t="s">
        <v>745</v>
      </c>
      <c r="I112" s="191" t="s">
        <v>745</v>
      </c>
      <c r="J112" s="89" t="s">
        <v>769</v>
      </c>
      <c r="K112" s="56" t="s">
        <v>4824</v>
      </c>
      <c r="L112" s="89" t="s">
        <v>4831</v>
      </c>
      <c r="M112" s="182"/>
    </row>
    <row r="113" spans="1:13" s="178" customFormat="1" x14ac:dyDescent="0.25">
      <c r="A113" s="183" t="s">
        <v>4806</v>
      </c>
      <c r="B113" s="184" t="s">
        <v>4849</v>
      </c>
      <c r="C113" s="185" t="s">
        <v>745</v>
      </c>
      <c r="D113" s="186" t="s">
        <v>3166</v>
      </c>
      <c r="E113" s="198"/>
      <c r="F113" s="196">
        <v>11579</v>
      </c>
      <c r="G113" s="197"/>
      <c r="H113" s="185" t="s">
        <v>745</v>
      </c>
      <c r="I113" s="185" t="s">
        <v>745</v>
      </c>
      <c r="J113" s="186" t="s">
        <v>769</v>
      </c>
      <c r="K113" s="187" t="s">
        <v>4824</v>
      </c>
      <c r="L113" s="186" t="s">
        <v>4832</v>
      </c>
      <c r="M113" s="188"/>
    </row>
    <row r="114" spans="1:13" s="177" customFormat="1" x14ac:dyDescent="0.25">
      <c r="A114" s="179" t="s">
        <v>4807</v>
      </c>
      <c r="B114" s="180" t="s">
        <v>4850</v>
      </c>
      <c r="C114" s="191" t="s">
        <v>4815</v>
      </c>
      <c r="D114" s="181" t="s">
        <v>4820</v>
      </c>
      <c r="E114" s="194"/>
      <c r="F114" s="194">
        <v>10400</v>
      </c>
      <c r="G114" s="195"/>
      <c r="H114" s="191" t="s">
        <v>4815</v>
      </c>
      <c r="I114" s="191" t="s">
        <v>4815</v>
      </c>
      <c r="J114" s="89" t="s">
        <v>769</v>
      </c>
      <c r="K114" s="56" t="s">
        <v>4825</v>
      </c>
      <c r="L114" s="89" t="s">
        <v>4833</v>
      </c>
      <c r="M114" s="182"/>
    </row>
    <row r="115" spans="1:13" s="178" customFormat="1" x14ac:dyDescent="0.25">
      <c r="A115" s="183" t="s">
        <v>4808</v>
      </c>
      <c r="B115" s="184" t="s">
        <v>4851</v>
      </c>
      <c r="C115" s="185" t="s">
        <v>4816</v>
      </c>
      <c r="D115" s="186" t="s">
        <v>4759</v>
      </c>
      <c r="E115" s="198"/>
      <c r="F115" s="196">
        <v>1000</v>
      </c>
      <c r="G115" s="197"/>
      <c r="H115" s="185" t="s">
        <v>4816</v>
      </c>
      <c r="I115" s="185" t="s">
        <v>4816</v>
      </c>
      <c r="J115" s="186" t="s">
        <v>769</v>
      </c>
      <c r="K115" s="187" t="s">
        <v>3864</v>
      </c>
      <c r="L115" s="186" t="s">
        <v>4834</v>
      </c>
      <c r="M115" s="189"/>
    </row>
    <row r="116" spans="1:13" s="177" customFormat="1" x14ac:dyDescent="0.25">
      <c r="A116" s="179" t="s">
        <v>4809</v>
      </c>
      <c r="B116" s="180" t="s">
        <v>4852</v>
      </c>
      <c r="C116" s="191" t="s">
        <v>3460</v>
      </c>
      <c r="D116" s="181" t="s">
        <v>2870</v>
      </c>
      <c r="E116" s="194"/>
      <c r="F116" s="194">
        <v>3000</v>
      </c>
      <c r="G116" s="195"/>
      <c r="H116" s="191" t="s">
        <v>3460</v>
      </c>
      <c r="I116" s="191" t="s">
        <v>3460</v>
      </c>
      <c r="J116" s="89" t="s">
        <v>769</v>
      </c>
      <c r="K116" s="56" t="s">
        <v>3864</v>
      </c>
      <c r="L116" s="89" t="s">
        <v>4775</v>
      </c>
      <c r="M116" s="182"/>
    </row>
    <row r="117" spans="1:13" s="178" customFormat="1" x14ac:dyDescent="0.25">
      <c r="A117" s="183" t="s">
        <v>4810</v>
      </c>
      <c r="B117" s="184" t="s">
        <v>4853</v>
      </c>
      <c r="C117" s="185" t="s">
        <v>741</v>
      </c>
      <c r="D117" s="186" t="s">
        <v>3355</v>
      </c>
      <c r="E117" s="198"/>
      <c r="F117" s="196">
        <v>640</v>
      </c>
      <c r="G117" s="197"/>
      <c r="H117" s="185" t="s">
        <v>741</v>
      </c>
      <c r="I117" s="185" t="s">
        <v>741</v>
      </c>
      <c r="J117" s="186" t="s">
        <v>769</v>
      </c>
      <c r="K117" s="187" t="s">
        <v>3864</v>
      </c>
      <c r="L117" s="186" t="s">
        <v>4835</v>
      </c>
      <c r="M117" s="188"/>
    </row>
    <row r="118" spans="1:13" s="177" customFormat="1" x14ac:dyDescent="0.25">
      <c r="A118" s="179" t="s">
        <v>4806</v>
      </c>
      <c r="B118" s="180" t="s">
        <v>4854</v>
      </c>
      <c r="C118" s="191" t="s">
        <v>745</v>
      </c>
      <c r="D118" s="181" t="s">
        <v>3166</v>
      </c>
      <c r="E118" s="194"/>
      <c r="F118" s="194">
        <v>711</v>
      </c>
      <c r="G118" s="195"/>
      <c r="H118" s="191" t="s">
        <v>745</v>
      </c>
      <c r="I118" s="191" t="s">
        <v>745</v>
      </c>
      <c r="J118" s="89" t="s">
        <v>769</v>
      </c>
      <c r="K118" s="56" t="s">
        <v>4826</v>
      </c>
      <c r="L118" s="89" t="s">
        <v>4836</v>
      </c>
      <c r="M118" s="182"/>
    </row>
    <row r="119" spans="1:13" s="178" customFormat="1" x14ac:dyDescent="0.25">
      <c r="A119" s="183" t="s">
        <v>4806</v>
      </c>
      <c r="B119" s="184" t="s">
        <v>4855</v>
      </c>
      <c r="C119" s="185" t="s">
        <v>745</v>
      </c>
      <c r="D119" s="190" t="s">
        <v>3166</v>
      </c>
      <c r="E119" s="198"/>
      <c r="F119" s="196">
        <v>349</v>
      </c>
      <c r="G119" s="197"/>
      <c r="H119" s="185" t="s">
        <v>745</v>
      </c>
      <c r="I119" s="185" t="s">
        <v>745</v>
      </c>
      <c r="J119" s="186" t="s">
        <v>769</v>
      </c>
      <c r="K119" s="187" t="s">
        <v>4826</v>
      </c>
      <c r="L119" s="186" t="s">
        <v>4837</v>
      </c>
      <c r="M119" s="188"/>
    </row>
    <row r="120" spans="1:13" s="177" customFormat="1" x14ac:dyDescent="0.25">
      <c r="A120" s="179" t="s">
        <v>4811</v>
      </c>
      <c r="B120" s="180" t="s">
        <v>4856</v>
      </c>
      <c r="C120" s="191" t="s">
        <v>4534</v>
      </c>
      <c r="D120" s="181" t="s">
        <v>3595</v>
      </c>
      <c r="E120" s="194"/>
      <c r="F120" s="194">
        <v>2000</v>
      </c>
      <c r="G120" s="195"/>
      <c r="H120" s="191" t="s">
        <v>4534</v>
      </c>
      <c r="I120" s="191" t="s">
        <v>4534</v>
      </c>
      <c r="J120" s="89" t="s">
        <v>769</v>
      </c>
      <c r="K120" s="56" t="s">
        <v>3868</v>
      </c>
      <c r="L120" s="89" t="s">
        <v>4838</v>
      </c>
      <c r="M120" s="182"/>
    </row>
    <row r="121" spans="1:13" s="178" customFormat="1" x14ac:dyDescent="0.25">
      <c r="A121" s="183" t="s">
        <v>4812</v>
      </c>
      <c r="B121" s="184" t="s">
        <v>4857</v>
      </c>
      <c r="C121" s="185" t="s">
        <v>4817</v>
      </c>
      <c r="D121" s="190" t="s">
        <v>4821</v>
      </c>
      <c r="E121" s="198"/>
      <c r="F121" s="196">
        <v>500</v>
      </c>
      <c r="G121" s="197"/>
      <c r="H121" s="185" t="s">
        <v>4817</v>
      </c>
      <c r="I121" s="185" t="s">
        <v>4817</v>
      </c>
      <c r="J121" s="186" t="s">
        <v>769</v>
      </c>
      <c r="K121" s="187" t="s">
        <v>3868</v>
      </c>
      <c r="L121" s="186" t="s">
        <v>4839</v>
      </c>
      <c r="M121" s="188"/>
    </row>
    <row r="122" spans="1:13" s="177" customFormat="1" x14ac:dyDescent="0.25">
      <c r="A122" s="179" t="s">
        <v>4858</v>
      </c>
      <c r="B122" s="184" t="s">
        <v>4885</v>
      </c>
      <c r="C122" s="191" t="s">
        <v>3739</v>
      </c>
      <c r="D122" s="181" t="s">
        <v>1788</v>
      </c>
      <c r="E122" s="194"/>
      <c r="F122" s="194">
        <v>110</v>
      </c>
      <c r="G122" s="195"/>
      <c r="H122" s="191" t="s">
        <v>3739</v>
      </c>
      <c r="I122" s="191" t="s">
        <v>3739</v>
      </c>
      <c r="J122" s="89" t="s">
        <v>769</v>
      </c>
      <c r="K122" s="56" t="s">
        <v>4927</v>
      </c>
      <c r="L122" s="89" t="s">
        <v>4935</v>
      </c>
      <c r="M122" s="182"/>
    </row>
    <row r="123" spans="1:13" s="178" customFormat="1" x14ac:dyDescent="0.25">
      <c r="A123" s="183" t="s">
        <v>4859</v>
      </c>
      <c r="B123" s="184" t="s">
        <v>4886</v>
      </c>
      <c r="C123" s="185" t="s">
        <v>165</v>
      </c>
      <c r="D123" s="186" t="s">
        <v>3744</v>
      </c>
      <c r="E123" s="198"/>
      <c r="F123" s="196">
        <v>2651</v>
      </c>
      <c r="G123" s="197"/>
      <c r="H123" s="185" t="s">
        <v>165</v>
      </c>
      <c r="I123" s="185" t="s">
        <v>165</v>
      </c>
      <c r="J123" s="186" t="s">
        <v>769</v>
      </c>
      <c r="K123" s="187" t="s">
        <v>3870</v>
      </c>
      <c r="L123" s="186" t="s">
        <v>4936</v>
      </c>
      <c r="M123" s="188"/>
    </row>
    <row r="124" spans="1:13" s="177" customFormat="1" x14ac:dyDescent="0.25">
      <c r="A124" s="179" t="s">
        <v>4860</v>
      </c>
      <c r="B124" s="180" t="s">
        <v>4887</v>
      </c>
      <c r="C124" s="191" t="s">
        <v>744</v>
      </c>
      <c r="D124" s="181" t="s">
        <v>1783</v>
      </c>
      <c r="E124" s="194"/>
      <c r="F124" s="194">
        <v>76.599999999999994</v>
      </c>
      <c r="G124" s="195"/>
      <c r="H124" s="191" t="s">
        <v>744</v>
      </c>
      <c r="I124" s="191" t="s">
        <v>744</v>
      </c>
      <c r="J124" s="89" t="s">
        <v>769</v>
      </c>
      <c r="K124" s="56" t="s">
        <v>3870</v>
      </c>
      <c r="L124" s="89" t="s">
        <v>4937</v>
      </c>
      <c r="M124" s="182"/>
    </row>
    <row r="125" spans="1:13" s="178" customFormat="1" x14ac:dyDescent="0.25">
      <c r="A125" s="183" t="s">
        <v>4861</v>
      </c>
      <c r="B125" s="184" t="s">
        <v>4888</v>
      </c>
      <c r="C125" s="185" t="s">
        <v>4913</v>
      </c>
      <c r="D125" s="186" t="s">
        <v>4921</v>
      </c>
      <c r="E125" s="198"/>
      <c r="F125" s="196">
        <v>1280</v>
      </c>
      <c r="G125" s="197"/>
      <c r="H125" s="185" t="s">
        <v>4913</v>
      </c>
      <c r="I125" s="185" t="s">
        <v>4913</v>
      </c>
      <c r="J125" s="186" t="s">
        <v>769</v>
      </c>
      <c r="K125" s="187" t="s">
        <v>3939</v>
      </c>
      <c r="L125" s="186" t="s">
        <v>4938</v>
      </c>
      <c r="M125" s="188"/>
    </row>
    <row r="126" spans="1:13" s="177" customFormat="1" x14ac:dyDescent="0.25">
      <c r="A126" s="179" t="s">
        <v>4862</v>
      </c>
      <c r="B126" s="180" t="s">
        <v>4889</v>
      </c>
      <c r="C126" s="191" t="s">
        <v>4914</v>
      </c>
      <c r="D126" s="181" t="s">
        <v>3166</v>
      </c>
      <c r="E126" s="194"/>
      <c r="F126" s="194">
        <v>4156.5</v>
      </c>
      <c r="G126" s="195"/>
      <c r="H126" s="191" t="s">
        <v>4914</v>
      </c>
      <c r="I126" s="191" t="s">
        <v>4914</v>
      </c>
      <c r="J126" s="89" t="s">
        <v>769</v>
      </c>
      <c r="K126" s="56" t="s">
        <v>3939</v>
      </c>
      <c r="L126" s="89" t="s">
        <v>2479</v>
      </c>
      <c r="M126" s="182"/>
    </row>
    <row r="127" spans="1:13" s="178" customFormat="1" x14ac:dyDescent="0.25">
      <c r="A127" s="183" t="s">
        <v>4863</v>
      </c>
      <c r="B127" s="184" t="s">
        <v>4890</v>
      </c>
      <c r="C127" s="185" t="s">
        <v>3461</v>
      </c>
      <c r="D127" s="186" t="s">
        <v>3473</v>
      </c>
      <c r="E127" s="198"/>
      <c r="F127" s="196">
        <v>2445</v>
      </c>
      <c r="G127" s="197"/>
      <c r="H127" s="185" t="s">
        <v>4926</v>
      </c>
      <c r="I127" s="185" t="s">
        <v>4926</v>
      </c>
      <c r="J127" s="186" t="s">
        <v>1254</v>
      </c>
      <c r="K127" s="187" t="s">
        <v>3939</v>
      </c>
      <c r="L127" s="186" t="s">
        <v>4939</v>
      </c>
      <c r="M127" s="188"/>
    </row>
    <row r="128" spans="1:13" s="177" customFormat="1" x14ac:dyDescent="0.25">
      <c r="A128" s="179" t="s">
        <v>4864</v>
      </c>
      <c r="B128" s="180" t="s">
        <v>4891</v>
      </c>
      <c r="C128" s="191" t="s">
        <v>4159</v>
      </c>
      <c r="D128" s="181" t="s">
        <v>4162</v>
      </c>
      <c r="E128" s="194"/>
      <c r="F128" s="194">
        <v>150.44999999999999</v>
      </c>
      <c r="G128" s="195"/>
      <c r="H128" s="191" t="s">
        <v>4159</v>
      </c>
      <c r="I128" s="191" t="s">
        <v>4159</v>
      </c>
      <c r="J128" s="89" t="s">
        <v>769</v>
      </c>
      <c r="K128" s="56" t="s">
        <v>3940</v>
      </c>
      <c r="L128" s="89" t="s">
        <v>2217</v>
      </c>
      <c r="M128" s="182"/>
    </row>
    <row r="129" spans="1:13" s="178" customFormat="1" x14ac:dyDescent="0.25">
      <c r="A129" s="183" t="s">
        <v>4865</v>
      </c>
      <c r="B129" s="184" t="s">
        <v>4892</v>
      </c>
      <c r="C129" s="185" t="s">
        <v>295</v>
      </c>
      <c r="D129" s="186" t="s">
        <v>1987</v>
      </c>
      <c r="E129" s="198"/>
      <c r="F129" s="196">
        <v>23450</v>
      </c>
      <c r="G129" s="197"/>
      <c r="H129" s="185" t="s">
        <v>295</v>
      </c>
      <c r="I129" s="185" t="s">
        <v>295</v>
      </c>
      <c r="J129" s="186" t="s">
        <v>4569</v>
      </c>
      <c r="K129" s="187" t="s">
        <v>4928</v>
      </c>
      <c r="L129" s="186" t="s">
        <v>4940</v>
      </c>
      <c r="M129" s="189"/>
    </row>
    <row r="130" spans="1:13" s="177" customFormat="1" x14ac:dyDescent="0.25">
      <c r="A130" s="179" t="s">
        <v>4866</v>
      </c>
      <c r="B130" s="180" t="s">
        <v>4893</v>
      </c>
      <c r="C130" s="191" t="s">
        <v>4548</v>
      </c>
      <c r="D130" s="181" t="s">
        <v>4564</v>
      </c>
      <c r="E130" s="194"/>
      <c r="F130" s="194">
        <v>5950</v>
      </c>
      <c r="G130" s="195"/>
      <c r="H130" s="191" t="s">
        <v>4548</v>
      </c>
      <c r="I130" s="191" t="s">
        <v>4548</v>
      </c>
      <c r="J130" s="89" t="s">
        <v>4569</v>
      </c>
      <c r="K130" s="56" t="s">
        <v>4928</v>
      </c>
      <c r="L130" s="89" t="s">
        <v>4941</v>
      </c>
      <c r="M130" s="182"/>
    </row>
    <row r="131" spans="1:13" s="178" customFormat="1" x14ac:dyDescent="0.25">
      <c r="A131" s="183" t="s">
        <v>4867</v>
      </c>
      <c r="B131" s="184" t="s">
        <v>4894</v>
      </c>
      <c r="C131" s="185" t="s">
        <v>4915</v>
      </c>
      <c r="D131" s="186" t="s">
        <v>4922</v>
      </c>
      <c r="E131" s="198"/>
      <c r="F131" s="196">
        <v>325</v>
      </c>
      <c r="G131" s="197"/>
      <c r="H131" s="185" t="s">
        <v>4915</v>
      </c>
      <c r="I131" s="185" t="s">
        <v>4915</v>
      </c>
      <c r="J131" s="186" t="s">
        <v>769</v>
      </c>
      <c r="K131" s="187" t="s">
        <v>4928</v>
      </c>
      <c r="L131" s="186" t="s">
        <v>4942</v>
      </c>
      <c r="M131" s="188"/>
    </row>
    <row r="132" spans="1:13" s="177" customFormat="1" x14ac:dyDescent="0.25">
      <c r="A132" s="179" t="s">
        <v>4868</v>
      </c>
      <c r="B132" s="180" t="s">
        <v>4895</v>
      </c>
      <c r="C132" s="191" t="s">
        <v>3391</v>
      </c>
      <c r="D132" s="181" t="s">
        <v>1787</v>
      </c>
      <c r="E132" s="194"/>
      <c r="F132" s="194">
        <v>1224</v>
      </c>
      <c r="G132" s="195"/>
      <c r="H132" s="191" t="s">
        <v>3391</v>
      </c>
      <c r="I132" s="191" t="s">
        <v>3391</v>
      </c>
      <c r="J132" s="89" t="s">
        <v>769</v>
      </c>
      <c r="K132" s="56" t="s">
        <v>3943</v>
      </c>
      <c r="L132" s="89" t="s">
        <v>4943</v>
      </c>
      <c r="M132" s="182"/>
    </row>
    <row r="133" spans="1:13" s="178" customFormat="1" x14ac:dyDescent="0.25">
      <c r="A133" s="183" t="s">
        <v>4869</v>
      </c>
      <c r="B133" s="184" t="s">
        <v>4896</v>
      </c>
      <c r="C133" s="185" t="s">
        <v>496</v>
      </c>
      <c r="D133" s="186" t="s">
        <v>2517</v>
      </c>
      <c r="E133" s="198"/>
      <c r="F133" s="196">
        <v>1206.5</v>
      </c>
      <c r="G133" s="197"/>
      <c r="H133" s="185" t="s">
        <v>496</v>
      </c>
      <c r="I133" s="185" t="s">
        <v>496</v>
      </c>
      <c r="J133" s="186" t="s">
        <v>769</v>
      </c>
      <c r="K133" s="187" t="s">
        <v>3943</v>
      </c>
      <c r="L133" s="186" t="s">
        <v>4944</v>
      </c>
      <c r="M133" s="189"/>
    </row>
    <row r="134" spans="1:13" s="177" customFormat="1" x14ac:dyDescent="0.25">
      <c r="A134" s="179" t="s">
        <v>4870</v>
      </c>
      <c r="B134" s="180" t="s">
        <v>4897</v>
      </c>
      <c r="C134" s="191" t="s">
        <v>4218</v>
      </c>
      <c r="D134" s="181" t="s">
        <v>4223</v>
      </c>
      <c r="E134" s="194"/>
      <c r="F134" s="194">
        <v>400</v>
      </c>
      <c r="G134" s="195"/>
      <c r="H134" s="191" t="s">
        <v>4218</v>
      </c>
      <c r="I134" s="191" t="s">
        <v>4218</v>
      </c>
      <c r="J134" s="89" t="s">
        <v>769</v>
      </c>
      <c r="K134" s="56" t="s">
        <v>4929</v>
      </c>
      <c r="L134" s="89" t="s">
        <v>4945</v>
      </c>
      <c r="M134" s="182"/>
    </row>
    <row r="135" spans="1:13" s="178" customFormat="1" x14ac:dyDescent="0.25">
      <c r="A135" s="183" t="s">
        <v>4871</v>
      </c>
      <c r="B135" s="184" t="s">
        <v>4898</v>
      </c>
      <c r="C135" s="185" t="s">
        <v>1393</v>
      </c>
      <c r="D135" s="186" t="s">
        <v>2343</v>
      </c>
      <c r="E135" s="198"/>
      <c r="F135" s="196">
        <v>4750</v>
      </c>
      <c r="G135" s="197"/>
      <c r="H135" s="185" t="s">
        <v>1393</v>
      </c>
      <c r="I135" s="185" t="s">
        <v>1393</v>
      </c>
      <c r="J135" s="186" t="s">
        <v>769</v>
      </c>
      <c r="K135" s="187" t="s">
        <v>4930</v>
      </c>
      <c r="L135" s="186" t="s">
        <v>4946</v>
      </c>
      <c r="M135" s="188"/>
    </row>
    <row r="136" spans="1:13" s="177" customFormat="1" x14ac:dyDescent="0.25">
      <c r="A136" s="179" t="s">
        <v>4872</v>
      </c>
      <c r="B136" s="180" t="s">
        <v>4899</v>
      </c>
      <c r="C136" s="191" t="s">
        <v>4916</v>
      </c>
      <c r="D136" s="181" t="s">
        <v>4923</v>
      </c>
      <c r="E136" s="194"/>
      <c r="F136" s="194">
        <v>17587</v>
      </c>
      <c r="G136" s="195"/>
      <c r="H136" s="191" t="s">
        <v>4916</v>
      </c>
      <c r="I136" s="191" t="s">
        <v>4916</v>
      </c>
      <c r="J136" s="89" t="s">
        <v>769</v>
      </c>
      <c r="K136" s="56" t="s">
        <v>4930</v>
      </c>
      <c r="L136" s="89" t="s">
        <v>4947</v>
      </c>
      <c r="M136" s="182"/>
    </row>
    <row r="137" spans="1:13" s="178" customFormat="1" x14ac:dyDescent="0.25">
      <c r="A137" s="183" t="s">
        <v>4806</v>
      </c>
      <c r="B137" s="184" t="s">
        <v>4900</v>
      </c>
      <c r="C137" s="185" t="s">
        <v>4917</v>
      </c>
      <c r="D137" s="186" t="s">
        <v>1836</v>
      </c>
      <c r="E137" s="198"/>
      <c r="F137" s="196">
        <v>600</v>
      </c>
      <c r="G137" s="197"/>
      <c r="H137" s="185" t="s">
        <v>4917</v>
      </c>
      <c r="I137" s="185" t="s">
        <v>4917</v>
      </c>
      <c r="J137" s="186" t="s">
        <v>769</v>
      </c>
      <c r="K137" s="187" t="s">
        <v>3945</v>
      </c>
      <c r="L137" s="186" t="s">
        <v>4948</v>
      </c>
      <c r="M137" s="188"/>
    </row>
    <row r="138" spans="1:13" s="177" customFormat="1" x14ac:dyDescent="0.25">
      <c r="A138" s="179" t="s">
        <v>4873</v>
      </c>
      <c r="B138" s="180" t="s">
        <v>4901</v>
      </c>
      <c r="C138" s="191" t="s">
        <v>4918</v>
      </c>
      <c r="D138" s="181" t="s">
        <v>4924</v>
      </c>
      <c r="E138" s="194"/>
      <c r="F138" s="194">
        <v>250</v>
      </c>
      <c r="G138" s="195"/>
      <c r="H138" s="191" t="s">
        <v>4918</v>
      </c>
      <c r="I138" s="191" t="s">
        <v>4918</v>
      </c>
      <c r="J138" s="89" t="s">
        <v>769</v>
      </c>
      <c r="K138" s="56" t="s">
        <v>3945</v>
      </c>
      <c r="L138" s="89" t="s">
        <v>4949</v>
      </c>
      <c r="M138" s="182"/>
    </row>
    <row r="139" spans="1:13" s="178" customFormat="1" x14ac:dyDescent="0.25">
      <c r="A139" s="183" t="s">
        <v>4874</v>
      </c>
      <c r="B139" s="184" t="s">
        <v>4902</v>
      </c>
      <c r="C139" s="185" t="s">
        <v>1755</v>
      </c>
      <c r="D139" s="186" t="s">
        <v>1813</v>
      </c>
      <c r="E139" s="198"/>
      <c r="F139" s="196">
        <v>15600</v>
      </c>
      <c r="G139" s="197"/>
      <c r="H139" s="185" t="s">
        <v>1755</v>
      </c>
      <c r="I139" s="185" t="s">
        <v>1755</v>
      </c>
      <c r="J139" s="186" t="s">
        <v>4569</v>
      </c>
      <c r="K139" s="187" t="s">
        <v>4931</v>
      </c>
      <c r="L139" s="186" t="s">
        <v>4950</v>
      </c>
      <c r="M139" s="188"/>
    </row>
    <row r="140" spans="1:13" s="177" customFormat="1" x14ac:dyDescent="0.25">
      <c r="A140" s="179" t="s">
        <v>4875</v>
      </c>
      <c r="B140" s="184" t="s">
        <v>4903</v>
      </c>
      <c r="C140" s="191" t="s">
        <v>1393</v>
      </c>
      <c r="D140" s="181" t="s">
        <v>2343</v>
      </c>
      <c r="E140" s="194"/>
      <c r="F140" s="194">
        <v>178362.68</v>
      </c>
      <c r="G140" s="195"/>
      <c r="H140" s="191" t="s">
        <v>1393</v>
      </c>
      <c r="I140" s="191" t="s">
        <v>1393</v>
      </c>
      <c r="J140" s="89" t="s">
        <v>4569</v>
      </c>
      <c r="K140" s="56" t="s">
        <v>4931</v>
      </c>
      <c r="L140" s="89" t="s">
        <v>4951</v>
      </c>
      <c r="M140" s="182"/>
    </row>
    <row r="141" spans="1:13" s="178" customFormat="1" x14ac:dyDescent="0.25">
      <c r="A141" s="183" t="s">
        <v>4876</v>
      </c>
      <c r="B141" s="184" t="s">
        <v>4904</v>
      </c>
      <c r="C141" s="185" t="s">
        <v>1513</v>
      </c>
      <c r="D141" s="199" t="s">
        <v>2156</v>
      </c>
      <c r="E141" s="198"/>
      <c r="F141" s="196">
        <v>288.54000000000002</v>
      </c>
      <c r="G141" s="197"/>
      <c r="H141" s="185" t="s">
        <v>1513</v>
      </c>
      <c r="I141" s="185" t="s">
        <v>1513</v>
      </c>
      <c r="J141" s="186" t="s">
        <v>769</v>
      </c>
      <c r="K141" s="187" t="s">
        <v>4931</v>
      </c>
      <c r="L141" s="186" t="s">
        <v>3667</v>
      </c>
      <c r="M141" s="188"/>
    </row>
    <row r="142" spans="1:13" s="177" customFormat="1" x14ac:dyDescent="0.25">
      <c r="A142" s="179" t="s">
        <v>4877</v>
      </c>
      <c r="B142" s="180" t="s">
        <v>4905</v>
      </c>
      <c r="C142" s="191" t="s">
        <v>1758</v>
      </c>
      <c r="D142" s="181" t="s">
        <v>1774</v>
      </c>
      <c r="E142" s="194"/>
      <c r="F142" s="194">
        <v>2500</v>
      </c>
      <c r="G142" s="195"/>
      <c r="H142" s="191" t="s">
        <v>1758</v>
      </c>
      <c r="I142" s="191" t="s">
        <v>1758</v>
      </c>
      <c r="J142" s="89" t="s">
        <v>769</v>
      </c>
      <c r="K142" s="56" t="s">
        <v>4932</v>
      </c>
      <c r="L142" s="89" t="s">
        <v>4952</v>
      </c>
      <c r="M142" s="182"/>
    </row>
    <row r="143" spans="1:13" s="178" customFormat="1" x14ac:dyDescent="0.25">
      <c r="A143" s="183" t="s">
        <v>4878</v>
      </c>
      <c r="B143" s="184" t="s">
        <v>4906</v>
      </c>
      <c r="C143" s="185" t="s">
        <v>4536</v>
      </c>
      <c r="D143" s="186" t="s">
        <v>4558</v>
      </c>
      <c r="E143" s="198"/>
      <c r="F143" s="196">
        <v>30797</v>
      </c>
      <c r="G143" s="197"/>
      <c r="H143" s="185" t="s">
        <v>4536</v>
      </c>
      <c r="I143" s="185" t="s">
        <v>4536</v>
      </c>
      <c r="J143" s="186" t="s">
        <v>769</v>
      </c>
      <c r="K143" s="187" t="s">
        <v>4932</v>
      </c>
      <c r="L143" s="186" t="s">
        <v>4591</v>
      </c>
      <c r="M143" s="188"/>
    </row>
    <row r="144" spans="1:13" s="177" customFormat="1" x14ac:dyDescent="0.25">
      <c r="A144" s="179" t="s">
        <v>4879</v>
      </c>
      <c r="B144" s="180" t="s">
        <v>4907</v>
      </c>
      <c r="C144" s="191" t="s">
        <v>931</v>
      </c>
      <c r="D144" s="181" t="s">
        <v>3658</v>
      </c>
      <c r="E144" s="194"/>
      <c r="F144" s="194">
        <v>5229.6000000000004</v>
      </c>
      <c r="G144" s="195"/>
      <c r="H144" s="191" t="s">
        <v>931</v>
      </c>
      <c r="I144" s="191" t="s">
        <v>931</v>
      </c>
      <c r="J144" s="89" t="s">
        <v>769</v>
      </c>
      <c r="K144" s="56" t="s">
        <v>4015</v>
      </c>
      <c r="L144" s="89" t="s">
        <v>4953</v>
      </c>
      <c r="M144" s="182"/>
    </row>
    <row r="145" spans="1:13" s="178" customFormat="1" x14ac:dyDescent="0.25">
      <c r="A145" s="183" t="s">
        <v>4880</v>
      </c>
      <c r="B145" s="184" t="s">
        <v>4908</v>
      </c>
      <c r="C145" s="185" t="s">
        <v>741</v>
      </c>
      <c r="D145" s="186" t="s">
        <v>3355</v>
      </c>
      <c r="E145" s="198"/>
      <c r="F145" s="196">
        <v>350</v>
      </c>
      <c r="G145" s="197"/>
      <c r="H145" s="185" t="s">
        <v>741</v>
      </c>
      <c r="I145" s="185" t="s">
        <v>741</v>
      </c>
      <c r="J145" s="186" t="s">
        <v>769</v>
      </c>
      <c r="K145" s="187" t="s">
        <v>4933</v>
      </c>
      <c r="L145" s="186" t="s">
        <v>4954</v>
      </c>
      <c r="M145" s="188"/>
    </row>
    <row r="146" spans="1:13" s="177" customFormat="1" x14ac:dyDescent="0.25">
      <c r="A146" s="179" t="s">
        <v>4881</v>
      </c>
      <c r="B146" s="180" t="s">
        <v>4909</v>
      </c>
      <c r="C146" s="191" t="s">
        <v>3739</v>
      </c>
      <c r="D146" s="181" t="s">
        <v>1788</v>
      </c>
      <c r="E146" s="194"/>
      <c r="F146" s="194">
        <v>149.6</v>
      </c>
      <c r="G146" s="195"/>
      <c r="H146" s="191" t="s">
        <v>3739</v>
      </c>
      <c r="I146" s="191" t="s">
        <v>3739</v>
      </c>
      <c r="J146" s="89" t="s">
        <v>769</v>
      </c>
      <c r="K146" s="56" t="s">
        <v>4016</v>
      </c>
      <c r="L146" s="89" t="s">
        <v>4935</v>
      </c>
      <c r="M146" s="182"/>
    </row>
    <row r="147" spans="1:13" s="178" customFormat="1" x14ac:dyDescent="0.25">
      <c r="A147" s="183" t="s">
        <v>4882</v>
      </c>
      <c r="B147" s="184" t="s">
        <v>4910</v>
      </c>
      <c r="C147" s="185" t="s">
        <v>4919</v>
      </c>
      <c r="D147" s="186" t="s">
        <v>4161</v>
      </c>
      <c r="E147" s="198"/>
      <c r="F147" s="196">
        <v>320</v>
      </c>
      <c r="G147" s="197"/>
      <c r="H147" s="185" t="s">
        <v>4919</v>
      </c>
      <c r="I147" s="185" t="s">
        <v>4919</v>
      </c>
      <c r="J147" s="186" t="s">
        <v>769</v>
      </c>
      <c r="K147" s="187" t="s">
        <v>4934</v>
      </c>
      <c r="L147" s="186" t="s">
        <v>4955</v>
      </c>
      <c r="M147" s="189"/>
    </row>
    <row r="148" spans="1:13" s="177" customFormat="1" x14ac:dyDescent="0.25">
      <c r="A148" s="179" t="s">
        <v>4883</v>
      </c>
      <c r="B148" s="180" t="s">
        <v>4911</v>
      </c>
      <c r="C148" s="191" t="s">
        <v>4920</v>
      </c>
      <c r="D148" s="181" t="s">
        <v>4925</v>
      </c>
      <c r="E148" s="194"/>
      <c r="F148" s="194">
        <v>1300</v>
      </c>
      <c r="G148" s="195"/>
      <c r="H148" s="191" t="s">
        <v>4920</v>
      </c>
      <c r="I148" s="191" t="s">
        <v>4920</v>
      </c>
      <c r="J148" s="89" t="s">
        <v>769</v>
      </c>
      <c r="K148" s="56" t="s">
        <v>4018</v>
      </c>
      <c r="L148" s="89" t="s">
        <v>4956</v>
      </c>
      <c r="M148" s="182"/>
    </row>
    <row r="149" spans="1:13" s="178" customFormat="1" x14ac:dyDescent="0.25">
      <c r="A149" s="183" t="s">
        <v>4884</v>
      </c>
      <c r="B149" s="184" t="s">
        <v>4912</v>
      </c>
      <c r="C149" s="185" t="s">
        <v>3391</v>
      </c>
      <c r="D149" s="186" t="s">
        <v>1787</v>
      </c>
      <c r="E149" s="198"/>
      <c r="F149" s="196">
        <v>1800</v>
      </c>
      <c r="G149" s="197"/>
      <c r="H149" s="185" t="s">
        <v>3391</v>
      </c>
      <c r="I149" s="185" t="s">
        <v>3391</v>
      </c>
      <c r="J149" s="186" t="s">
        <v>769</v>
      </c>
      <c r="K149" s="187" t="s">
        <v>4019</v>
      </c>
      <c r="L149" s="186" t="s">
        <v>4957</v>
      </c>
      <c r="M149" s="188"/>
    </row>
    <row r="150" spans="1:13" s="177" customFormat="1" x14ac:dyDescent="0.25">
      <c r="A150" s="179" t="s">
        <v>4958</v>
      </c>
      <c r="B150" s="180" t="s">
        <v>5026</v>
      </c>
      <c r="C150" s="191" t="s">
        <v>5012</v>
      </c>
      <c r="D150" s="181" t="s">
        <v>2534</v>
      </c>
      <c r="E150" s="194"/>
      <c r="F150" s="194">
        <v>2055</v>
      </c>
      <c r="G150" s="195"/>
      <c r="H150" s="191" t="s">
        <v>5012</v>
      </c>
      <c r="I150" s="191" t="s">
        <v>5012</v>
      </c>
      <c r="J150" s="89" t="s">
        <v>769</v>
      </c>
      <c r="K150" s="56" t="s">
        <v>4022</v>
      </c>
      <c r="L150" s="89" t="s">
        <v>5113</v>
      </c>
      <c r="M150" s="182"/>
    </row>
    <row r="151" spans="1:13" s="178" customFormat="1" x14ac:dyDescent="0.25">
      <c r="A151" s="183" t="s">
        <v>4959</v>
      </c>
      <c r="B151" s="184" t="s">
        <v>5027</v>
      </c>
      <c r="C151" s="185" t="s">
        <v>295</v>
      </c>
      <c r="D151" s="186" t="s">
        <v>1987</v>
      </c>
      <c r="E151" s="198"/>
      <c r="F151" s="196">
        <v>3560</v>
      </c>
      <c r="G151" s="197"/>
      <c r="H151" s="185" t="s">
        <v>295</v>
      </c>
      <c r="I151" s="185" t="s">
        <v>295</v>
      </c>
      <c r="J151" s="186" t="s">
        <v>769</v>
      </c>
      <c r="K151" s="187" t="s">
        <v>4023</v>
      </c>
      <c r="L151" s="186" t="s">
        <v>5114</v>
      </c>
      <c r="M151" s="188"/>
    </row>
    <row r="152" spans="1:13" s="177" customFormat="1" x14ac:dyDescent="0.25">
      <c r="A152" s="179" t="s">
        <v>4960</v>
      </c>
      <c r="B152" s="180" t="s">
        <v>5028</v>
      </c>
      <c r="C152" s="191" t="s">
        <v>5013</v>
      </c>
      <c r="D152" s="181" t="s">
        <v>5080</v>
      </c>
      <c r="E152" s="194"/>
      <c r="F152" s="194">
        <v>5176.1000000000004</v>
      </c>
      <c r="G152" s="195"/>
      <c r="H152" s="191" t="s">
        <v>5159</v>
      </c>
      <c r="I152" s="191" t="s">
        <v>5159</v>
      </c>
      <c r="J152" s="89" t="s">
        <v>1254</v>
      </c>
      <c r="K152" s="56" t="s">
        <v>4023</v>
      </c>
      <c r="L152" s="89" t="s">
        <v>5115</v>
      </c>
      <c r="M152" s="182"/>
    </row>
    <row r="153" spans="1:13" s="178" customFormat="1" x14ac:dyDescent="0.25">
      <c r="A153" s="183" t="s">
        <v>4961</v>
      </c>
      <c r="B153" s="200" t="s">
        <v>5029</v>
      </c>
      <c r="C153" s="185" t="s">
        <v>4159</v>
      </c>
      <c r="D153" s="186" t="s">
        <v>4162</v>
      </c>
      <c r="E153" s="198"/>
      <c r="F153" s="196">
        <v>85.85</v>
      </c>
      <c r="G153" s="197"/>
      <c r="H153" s="185" t="s">
        <v>4159</v>
      </c>
      <c r="I153" s="185" t="s">
        <v>4159</v>
      </c>
      <c r="J153" s="186" t="s">
        <v>769</v>
      </c>
      <c r="K153" s="187" t="s">
        <v>4023</v>
      </c>
      <c r="L153" s="186" t="s">
        <v>2217</v>
      </c>
      <c r="M153" s="189"/>
    </row>
    <row r="154" spans="1:13" s="177" customFormat="1" x14ac:dyDescent="0.25">
      <c r="A154" s="179" t="s">
        <v>4962</v>
      </c>
      <c r="B154" s="180" t="s">
        <v>5030</v>
      </c>
      <c r="C154" s="191" t="s">
        <v>928</v>
      </c>
      <c r="D154" s="181" t="s">
        <v>1820</v>
      </c>
      <c r="E154" s="194"/>
      <c r="F154" s="194">
        <v>28853.35</v>
      </c>
      <c r="G154" s="195"/>
      <c r="H154" s="191" t="s">
        <v>5160</v>
      </c>
      <c r="I154" s="191" t="s">
        <v>5161</v>
      </c>
      <c r="J154" s="89" t="s">
        <v>1254</v>
      </c>
      <c r="K154" s="56" t="s">
        <v>5091</v>
      </c>
      <c r="L154" s="89" t="s">
        <v>5116</v>
      </c>
      <c r="M154" s="182"/>
    </row>
    <row r="155" spans="1:13" s="178" customFormat="1" x14ac:dyDescent="0.25">
      <c r="A155" s="183" t="s">
        <v>4963</v>
      </c>
      <c r="B155" s="184" t="s">
        <v>5031</v>
      </c>
      <c r="C155" s="185" t="s">
        <v>295</v>
      </c>
      <c r="D155" s="186" t="s">
        <v>1987</v>
      </c>
      <c r="E155" s="198"/>
      <c r="F155" s="196">
        <v>1400</v>
      </c>
      <c r="G155" s="197"/>
      <c r="H155" s="185" t="s">
        <v>295</v>
      </c>
      <c r="I155" s="185" t="s">
        <v>295</v>
      </c>
      <c r="J155" s="186" t="s">
        <v>769</v>
      </c>
      <c r="K155" s="187" t="s">
        <v>5092</v>
      </c>
      <c r="L155" s="186" t="s">
        <v>5117</v>
      </c>
      <c r="M155" s="188"/>
    </row>
    <row r="156" spans="1:13" s="177" customFormat="1" x14ac:dyDescent="0.25">
      <c r="A156" s="179" t="s">
        <v>4964</v>
      </c>
      <c r="B156" s="180" t="s">
        <v>5032</v>
      </c>
      <c r="C156" s="191" t="s">
        <v>243</v>
      </c>
      <c r="D156" s="181" t="s">
        <v>1814</v>
      </c>
      <c r="E156" s="194"/>
      <c r="F156" s="194">
        <v>5040</v>
      </c>
      <c r="G156" s="195"/>
      <c r="H156" s="191" t="s">
        <v>243</v>
      </c>
      <c r="I156" s="191" t="s">
        <v>243</v>
      </c>
      <c r="J156" s="89" t="s">
        <v>769</v>
      </c>
      <c r="K156" s="56" t="s">
        <v>5092</v>
      </c>
      <c r="L156" s="89" t="s">
        <v>5118</v>
      </c>
      <c r="M156" s="182"/>
    </row>
    <row r="157" spans="1:13" s="178" customFormat="1" x14ac:dyDescent="0.25">
      <c r="A157" s="183" t="s">
        <v>4965</v>
      </c>
      <c r="B157" s="184" t="s">
        <v>5033</v>
      </c>
      <c r="C157" s="185" t="s">
        <v>3138</v>
      </c>
      <c r="D157" s="186" t="s">
        <v>1835</v>
      </c>
      <c r="E157" s="198"/>
      <c r="F157" s="196">
        <v>1134</v>
      </c>
      <c r="G157" s="197"/>
      <c r="H157" s="185" t="s">
        <v>3138</v>
      </c>
      <c r="I157" s="185" t="s">
        <v>3138</v>
      </c>
      <c r="J157" s="186" t="s">
        <v>769</v>
      </c>
      <c r="K157" s="187" t="s">
        <v>5092</v>
      </c>
      <c r="L157" s="186" t="s">
        <v>5119</v>
      </c>
      <c r="M157" s="188"/>
    </row>
    <row r="158" spans="1:13" s="177" customFormat="1" x14ac:dyDescent="0.25">
      <c r="A158" s="179" t="s">
        <v>4966</v>
      </c>
      <c r="B158" s="180" t="s">
        <v>5034</v>
      </c>
      <c r="C158" s="191" t="s">
        <v>3739</v>
      </c>
      <c r="D158" s="181" t="s">
        <v>1788</v>
      </c>
      <c r="E158" s="194"/>
      <c r="F158" s="194">
        <v>149.6</v>
      </c>
      <c r="G158" s="195"/>
      <c r="H158" s="191" t="s">
        <v>3739</v>
      </c>
      <c r="I158" s="191" t="s">
        <v>3739</v>
      </c>
      <c r="J158" s="89" t="s">
        <v>769</v>
      </c>
      <c r="K158" s="56" t="s">
        <v>4025</v>
      </c>
      <c r="L158" s="89" t="s">
        <v>3889</v>
      </c>
      <c r="M158" s="182"/>
    </row>
    <row r="159" spans="1:13" s="178" customFormat="1" x14ac:dyDescent="0.25">
      <c r="A159" s="183" t="s">
        <v>4967</v>
      </c>
      <c r="B159" s="184" t="s">
        <v>5035</v>
      </c>
      <c r="C159" s="185" t="s">
        <v>5014</v>
      </c>
      <c r="D159" s="186" t="s">
        <v>5081</v>
      </c>
      <c r="E159" s="198"/>
      <c r="F159" s="196">
        <v>500</v>
      </c>
      <c r="G159" s="197"/>
      <c r="H159" s="185" t="s">
        <v>5014</v>
      </c>
      <c r="I159" s="185" t="s">
        <v>5014</v>
      </c>
      <c r="J159" s="186" t="s">
        <v>769</v>
      </c>
      <c r="K159" s="187" t="s">
        <v>4025</v>
      </c>
      <c r="L159" s="186" t="s">
        <v>4839</v>
      </c>
      <c r="M159" s="189"/>
    </row>
    <row r="160" spans="1:13" s="177" customFormat="1" x14ac:dyDescent="0.25">
      <c r="A160" s="179" t="s">
        <v>4968</v>
      </c>
      <c r="B160" s="180" t="s">
        <v>5036</v>
      </c>
      <c r="C160" s="191" t="s">
        <v>277</v>
      </c>
      <c r="D160" s="181" t="s">
        <v>2134</v>
      </c>
      <c r="E160" s="194"/>
      <c r="F160" s="194">
        <v>2275</v>
      </c>
      <c r="G160" s="195"/>
      <c r="H160" s="191" t="s">
        <v>277</v>
      </c>
      <c r="I160" s="191" t="s">
        <v>277</v>
      </c>
      <c r="J160" s="89" t="s">
        <v>769</v>
      </c>
      <c r="K160" s="56" t="s">
        <v>5093</v>
      </c>
      <c r="L160" s="89" t="s">
        <v>5120</v>
      </c>
      <c r="M160" s="182"/>
    </row>
    <row r="161" spans="1:13" s="178" customFormat="1" x14ac:dyDescent="0.25">
      <c r="A161" s="183" t="s">
        <v>4969</v>
      </c>
      <c r="B161" s="184" t="s">
        <v>5037</v>
      </c>
      <c r="C161" s="185" t="s">
        <v>1393</v>
      </c>
      <c r="D161" s="186" t="s">
        <v>2343</v>
      </c>
      <c r="E161" s="198"/>
      <c r="F161" s="196">
        <v>6500</v>
      </c>
      <c r="G161" s="197"/>
      <c r="H161" s="185" t="s">
        <v>1393</v>
      </c>
      <c r="I161" s="185" t="s">
        <v>1393</v>
      </c>
      <c r="J161" s="186" t="s">
        <v>769</v>
      </c>
      <c r="K161" s="187" t="s">
        <v>5094</v>
      </c>
      <c r="L161" s="186" t="s">
        <v>5121</v>
      </c>
      <c r="M161" s="188"/>
    </row>
    <row r="162" spans="1:13" s="177" customFormat="1" x14ac:dyDescent="0.25">
      <c r="A162" s="179" t="s">
        <v>4970</v>
      </c>
      <c r="B162" s="180" t="s">
        <v>5038</v>
      </c>
      <c r="C162" s="191" t="s">
        <v>512</v>
      </c>
      <c r="D162" s="181" t="s">
        <v>2385</v>
      </c>
      <c r="E162" s="194"/>
      <c r="F162" s="194">
        <v>676</v>
      </c>
      <c r="G162" s="195"/>
      <c r="H162" s="191" t="s">
        <v>512</v>
      </c>
      <c r="I162" s="191" t="s">
        <v>512</v>
      </c>
      <c r="J162" s="89" t="s">
        <v>769</v>
      </c>
      <c r="K162" s="56" t="s">
        <v>5095</v>
      </c>
      <c r="L162" s="89" t="s">
        <v>5122</v>
      </c>
      <c r="M162" s="182"/>
    </row>
    <row r="163" spans="1:13" s="178" customFormat="1" x14ac:dyDescent="0.25">
      <c r="A163" s="183" t="s">
        <v>4971</v>
      </c>
      <c r="B163" s="184" t="s">
        <v>5039</v>
      </c>
      <c r="C163" s="185" t="s">
        <v>1637</v>
      </c>
      <c r="D163" s="186" t="s">
        <v>1709</v>
      </c>
      <c r="E163" s="198"/>
      <c r="F163" s="196">
        <v>20000</v>
      </c>
      <c r="G163" s="197"/>
      <c r="H163" s="185" t="s">
        <v>1637</v>
      </c>
      <c r="I163" s="185" t="s">
        <v>1637</v>
      </c>
      <c r="J163" s="186" t="s">
        <v>769</v>
      </c>
      <c r="K163" s="187" t="s">
        <v>4065</v>
      </c>
      <c r="L163" s="186" t="s">
        <v>4361</v>
      </c>
      <c r="M163" s="189"/>
    </row>
    <row r="164" spans="1:13" s="177" customFormat="1" x14ac:dyDescent="0.25">
      <c r="A164" s="179" t="s">
        <v>4972</v>
      </c>
      <c r="B164" s="180" t="s">
        <v>5040</v>
      </c>
      <c r="C164" s="191" t="s">
        <v>3021</v>
      </c>
      <c r="D164" s="181" t="s">
        <v>3022</v>
      </c>
      <c r="E164" s="194"/>
      <c r="F164" s="194">
        <v>2270</v>
      </c>
      <c r="G164" s="195"/>
      <c r="H164" s="191" t="s">
        <v>3021</v>
      </c>
      <c r="I164" s="191" t="s">
        <v>3021</v>
      </c>
      <c r="J164" s="89" t="s">
        <v>769</v>
      </c>
      <c r="K164" s="56" t="s">
        <v>5096</v>
      </c>
      <c r="L164" s="89" t="s">
        <v>5123</v>
      </c>
      <c r="M164" s="182"/>
    </row>
    <row r="165" spans="1:13" s="178" customFormat="1" x14ac:dyDescent="0.25">
      <c r="A165" s="183" t="s">
        <v>4973</v>
      </c>
      <c r="B165" s="184" t="s">
        <v>5041</v>
      </c>
      <c r="C165" s="185" t="s">
        <v>3298</v>
      </c>
      <c r="D165" s="186" t="s">
        <v>1831</v>
      </c>
      <c r="E165" s="198"/>
      <c r="F165" s="196">
        <v>8311.86</v>
      </c>
      <c r="G165" s="197"/>
      <c r="H165" s="185" t="s">
        <v>3298</v>
      </c>
      <c r="I165" s="185" t="s">
        <v>3298</v>
      </c>
      <c r="J165" s="186" t="s">
        <v>1254</v>
      </c>
      <c r="K165" s="187" t="s">
        <v>4067</v>
      </c>
      <c r="L165" s="186" t="s">
        <v>5124</v>
      </c>
      <c r="M165" s="188"/>
    </row>
    <row r="166" spans="1:13" s="177" customFormat="1" x14ac:dyDescent="0.25">
      <c r="A166" s="179" t="s">
        <v>4974</v>
      </c>
      <c r="B166" s="180" t="s">
        <v>5042</v>
      </c>
      <c r="C166" s="191" t="s">
        <v>3322</v>
      </c>
      <c r="D166" s="181" t="s">
        <v>4680</v>
      </c>
      <c r="E166" s="194"/>
      <c r="F166" s="194">
        <v>3800</v>
      </c>
      <c r="G166" s="195"/>
      <c r="H166" s="191" t="s">
        <v>3322</v>
      </c>
      <c r="I166" s="191" t="s">
        <v>3322</v>
      </c>
      <c r="J166" s="89" t="s">
        <v>769</v>
      </c>
      <c r="K166" s="56" t="s">
        <v>4067</v>
      </c>
      <c r="L166" s="89" t="s">
        <v>5125</v>
      </c>
      <c r="M166" s="182"/>
    </row>
    <row r="167" spans="1:13" s="178" customFormat="1" x14ac:dyDescent="0.25">
      <c r="A167" s="183" t="s">
        <v>4975</v>
      </c>
      <c r="B167" s="184" t="s">
        <v>5043</v>
      </c>
      <c r="C167" s="185" t="s">
        <v>5015</v>
      </c>
      <c r="D167" s="186" t="s">
        <v>5082</v>
      </c>
      <c r="E167" s="198"/>
      <c r="F167" s="196">
        <v>1290</v>
      </c>
      <c r="G167" s="197"/>
      <c r="H167" s="185" t="s">
        <v>5015</v>
      </c>
      <c r="I167" s="185" t="s">
        <v>5015</v>
      </c>
      <c r="J167" s="186" t="s">
        <v>769</v>
      </c>
      <c r="K167" s="187" t="s">
        <v>5097</v>
      </c>
      <c r="L167" s="186" t="s">
        <v>5126</v>
      </c>
      <c r="M167" s="188"/>
    </row>
    <row r="168" spans="1:13" s="177" customFormat="1" x14ac:dyDescent="0.25">
      <c r="A168" s="179" t="s">
        <v>4976</v>
      </c>
      <c r="B168" s="180" t="s">
        <v>5044</v>
      </c>
      <c r="C168" s="191" t="s">
        <v>4542</v>
      </c>
      <c r="D168" s="181" t="s">
        <v>4561</v>
      </c>
      <c r="E168" s="194"/>
      <c r="F168" s="194">
        <v>1350</v>
      </c>
      <c r="G168" s="195"/>
      <c r="H168" s="191" t="s">
        <v>4542</v>
      </c>
      <c r="I168" s="191" t="s">
        <v>4542</v>
      </c>
      <c r="J168" s="89" t="s">
        <v>769</v>
      </c>
      <c r="K168" s="56" t="s">
        <v>4069</v>
      </c>
      <c r="L168" s="89" t="s">
        <v>5127</v>
      </c>
      <c r="M168" s="182"/>
    </row>
    <row r="169" spans="1:13" s="178" customFormat="1" x14ac:dyDescent="0.25">
      <c r="A169" s="183" t="s">
        <v>4977</v>
      </c>
      <c r="B169" s="200" t="s">
        <v>5045</v>
      </c>
      <c r="C169" s="185" t="s">
        <v>4542</v>
      </c>
      <c r="D169" s="186" t="s">
        <v>4561</v>
      </c>
      <c r="E169" s="198"/>
      <c r="F169" s="196">
        <v>10240</v>
      </c>
      <c r="G169" s="197"/>
      <c r="H169" s="185" t="s">
        <v>5162</v>
      </c>
      <c r="I169" s="185" t="s">
        <v>5163</v>
      </c>
      <c r="J169" s="186" t="s">
        <v>1254</v>
      </c>
      <c r="K169" s="187" t="s">
        <v>4069</v>
      </c>
      <c r="L169" s="186" t="s">
        <v>5128</v>
      </c>
      <c r="M169" s="189"/>
    </row>
    <row r="170" spans="1:13" s="177" customFormat="1" x14ac:dyDescent="0.25">
      <c r="A170" s="179" t="s">
        <v>4978</v>
      </c>
      <c r="B170" s="180" t="s">
        <v>5046</v>
      </c>
      <c r="C170" s="191" t="s">
        <v>5016</v>
      </c>
      <c r="D170" s="181" t="s">
        <v>2790</v>
      </c>
      <c r="E170" s="194"/>
      <c r="F170" s="194">
        <v>850</v>
      </c>
      <c r="G170" s="195"/>
      <c r="H170" s="191" t="s">
        <v>5016</v>
      </c>
      <c r="I170" s="191" t="s">
        <v>5016</v>
      </c>
      <c r="J170" s="89" t="s">
        <v>769</v>
      </c>
      <c r="K170" s="56" t="s">
        <v>4069</v>
      </c>
      <c r="L170" s="89" t="s">
        <v>5129</v>
      </c>
      <c r="M170" s="182"/>
    </row>
    <row r="171" spans="1:13" s="178" customFormat="1" x14ac:dyDescent="0.25">
      <c r="A171" s="183" t="s">
        <v>4979</v>
      </c>
      <c r="B171" s="184" t="s">
        <v>5047</v>
      </c>
      <c r="C171" s="185" t="s">
        <v>5017</v>
      </c>
      <c r="D171" s="186" t="s">
        <v>4565</v>
      </c>
      <c r="E171" s="198"/>
      <c r="F171" s="196">
        <v>9700</v>
      </c>
      <c r="G171" s="197"/>
      <c r="H171" s="185" t="s">
        <v>5017</v>
      </c>
      <c r="I171" s="185" t="s">
        <v>5017</v>
      </c>
      <c r="J171" s="186" t="s">
        <v>769</v>
      </c>
      <c r="K171" s="187" t="s">
        <v>4069</v>
      </c>
      <c r="L171" s="186" t="s">
        <v>5130</v>
      </c>
      <c r="M171" s="188"/>
    </row>
    <row r="172" spans="1:13" s="177" customFormat="1" x14ac:dyDescent="0.25">
      <c r="A172" s="179" t="s">
        <v>4980</v>
      </c>
      <c r="B172" s="180" t="s">
        <v>5048</v>
      </c>
      <c r="C172" s="191" t="s">
        <v>2620</v>
      </c>
      <c r="D172" s="181" t="s">
        <v>2621</v>
      </c>
      <c r="E172" s="194"/>
      <c r="F172" s="194">
        <v>8418</v>
      </c>
      <c r="G172" s="195"/>
      <c r="H172" s="191" t="s">
        <v>2620</v>
      </c>
      <c r="I172" s="191" t="s">
        <v>2620</v>
      </c>
      <c r="J172" s="89" t="s">
        <v>769</v>
      </c>
      <c r="K172" s="56" t="s">
        <v>4079</v>
      </c>
      <c r="L172" s="89" t="s">
        <v>5131</v>
      </c>
      <c r="M172" s="182"/>
    </row>
    <row r="173" spans="1:13" s="178" customFormat="1" x14ac:dyDescent="0.25">
      <c r="A173" s="183" t="s">
        <v>4981</v>
      </c>
      <c r="B173" s="184" t="s">
        <v>5049</v>
      </c>
      <c r="C173" s="185" t="s">
        <v>928</v>
      </c>
      <c r="D173" s="186" t="s">
        <v>1820</v>
      </c>
      <c r="E173" s="198"/>
      <c r="F173" s="196">
        <v>1920</v>
      </c>
      <c r="G173" s="197"/>
      <c r="H173" s="185" t="s">
        <v>928</v>
      </c>
      <c r="I173" s="185" t="s">
        <v>928</v>
      </c>
      <c r="J173" s="186" t="s">
        <v>769</v>
      </c>
      <c r="K173" s="187" t="s">
        <v>5098</v>
      </c>
      <c r="L173" s="186" t="s">
        <v>5132</v>
      </c>
      <c r="M173" s="188"/>
    </row>
    <row r="174" spans="1:13" s="177" customFormat="1" x14ac:dyDescent="0.25">
      <c r="A174" s="179" t="s">
        <v>4982</v>
      </c>
      <c r="B174" s="180" t="s">
        <v>5050</v>
      </c>
      <c r="C174" s="191" t="s">
        <v>5018</v>
      </c>
      <c r="D174" s="181" t="s">
        <v>5083</v>
      </c>
      <c r="E174" s="194"/>
      <c r="F174" s="194">
        <v>600</v>
      </c>
      <c r="G174" s="195"/>
      <c r="H174" s="191" t="s">
        <v>5018</v>
      </c>
      <c r="I174" s="191" t="s">
        <v>5018</v>
      </c>
      <c r="J174" s="89" t="s">
        <v>769</v>
      </c>
      <c r="K174" s="56" t="s">
        <v>5099</v>
      </c>
      <c r="L174" s="89" t="s">
        <v>5133</v>
      </c>
      <c r="M174" s="182"/>
    </row>
    <row r="175" spans="1:13" s="178" customFormat="1" x14ac:dyDescent="0.25">
      <c r="A175" s="183" t="s">
        <v>4983</v>
      </c>
      <c r="B175" s="184" t="s">
        <v>5051</v>
      </c>
      <c r="C175" s="185" t="s">
        <v>1761</v>
      </c>
      <c r="D175" s="186" t="s">
        <v>5084</v>
      </c>
      <c r="E175" s="198"/>
      <c r="F175" s="196">
        <v>1000</v>
      </c>
      <c r="G175" s="197"/>
      <c r="H175" s="185" t="s">
        <v>5164</v>
      </c>
      <c r="I175" s="185" t="s">
        <v>5164</v>
      </c>
      <c r="J175" s="186" t="s">
        <v>1254</v>
      </c>
      <c r="K175" s="187" t="s">
        <v>5099</v>
      </c>
      <c r="L175" s="186" t="s">
        <v>5134</v>
      </c>
      <c r="M175" s="189"/>
    </row>
    <row r="176" spans="1:13" s="177" customFormat="1" x14ac:dyDescent="0.25">
      <c r="A176" s="179" t="s">
        <v>4984</v>
      </c>
      <c r="B176" s="180" t="s">
        <v>5052</v>
      </c>
      <c r="C176" s="191" t="s">
        <v>848</v>
      </c>
      <c r="D176" s="181" t="s">
        <v>2303</v>
      </c>
      <c r="E176" s="194"/>
      <c r="F176" s="194">
        <v>2424.1799999999998</v>
      </c>
      <c r="G176" s="195"/>
      <c r="H176" s="191" t="s">
        <v>5165</v>
      </c>
      <c r="I176" s="191" t="s">
        <v>5165</v>
      </c>
      <c r="J176" s="89" t="s">
        <v>1254</v>
      </c>
      <c r="K176" s="56" t="s">
        <v>5099</v>
      </c>
      <c r="L176" s="89" t="s">
        <v>5135</v>
      </c>
      <c r="M176" s="182"/>
    </row>
    <row r="177" spans="1:13" s="178" customFormat="1" x14ac:dyDescent="0.25">
      <c r="A177" s="183" t="s">
        <v>4985</v>
      </c>
      <c r="B177" s="184" t="s">
        <v>5053</v>
      </c>
      <c r="C177" s="185" t="s">
        <v>5019</v>
      </c>
      <c r="D177" s="186" t="s">
        <v>2365</v>
      </c>
      <c r="E177" s="198"/>
      <c r="F177" s="196">
        <v>200</v>
      </c>
      <c r="G177" s="197"/>
      <c r="H177" s="185" t="s">
        <v>5019</v>
      </c>
      <c r="I177" s="185" t="s">
        <v>5019</v>
      </c>
      <c r="J177" s="186" t="s">
        <v>769</v>
      </c>
      <c r="K177" s="187" t="s">
        <v>5100</v>
      </c>
      <c r="L177" s="186" t="s">
        <v>5136</v>
      </c>
      <c r="M177" s="189"/>
    </row>
    <row r="178" spans="1:13" s="177" customFormat="1" x14ac:dyDescent="0.25">
      <c r="A178" s="179" t="s">
        <v>4986</v>
      </c>
      <c r="B178" s="180" t="s">
        <v>5054</v>
      </c>
      <c r="C178" s="191" t="s">
        <v>760</v>
      </c>
      <c r="D178" s="181" t="s">
        <v>4061</v>
      </c>
      <c r="E178" s="194"/>
      <c r="F178" s="194">
        <v>6500</v>
      </c>
      <c r="G178" s="195"/>
      <c r="H178" s="191" t="s">
        <v>5166</v>
      </c>
      <c r="I178" s="191" t="s">
        <v>5166</v>
      </c>
      <c r="J178" s="89" t="s">
        <v>1254</v>
      </c>
      <c r="K178" s="56" t="s">
        <v>5101</v>
      </c>
      <c r="L178" s="89" t="s">
        <v>2114</v>
      </c>
      <c r="M178" s="182"/>
    </row>
    <row r="179" spans="1:13" s="178" customFormat="1" x14ac:dyDescent="0.25">
      <c r="A179" s="183" t="s">
        <v>4987</v>
      </c>
      <c r="B179" s="184" t="s">
        <v>5055</v>
      </c>
      <c r="C179" s="185" t="s">
        <v>3732</v>
      </c>
      <c r="D179" s="186" t="s">
        <v>3741</v>
      </c>
      <c r="E179" s="198"/>
      <c r="F179" s="196">
        <v>7500</v>
      </c>
      <c r="G179" s="197"/>
      <c r="H179" s="185" t="s">
        <v>3732</v>
      </c>
      <c r="I179" s="185" t="s">
        <v>3732</v>
      </c>
      <c r="J179" s="186" t="s">
        <v>769</v>
      </c>
      <c r="K179" s="187" t="s">
        <v>5101</v>
      </c>
      <c r="L179" s="186" t="s">
        <v>3768</v>
      </c>
      <c r="M179" s="188"/>
    </row>
    <row r="180" spans="1:13" s="177" customFormat="1" x14ac:dyDescent="0.25">
      <c r="A180" s="179" t="s">
        <v>4988</v>
      </c>
      <c r="B180" s="180" t="s">
        <v>5056</v>
      </c>
      <c r="C180" s="191" t="s">
        <v>848</v>
      </c>
      <c r="D180" s="181" t="s">
        <v>2303</v>
      </c>
      <c r="E180" s="194"/>
      <c r="F180" s="194">
        <v>5770.8</v>
      </c>
      <c r="G180" s="195"/>
      <c r="H180" s="191" t="s">
        <v>848</v>
      </c>
      <c r="I180" s="191" t="s">
        <v>848</v>
      </c>
      <c r="J180" s="89" t="s">
        <v>769</v>
      </c>
      <c r="K180" s="56" t="s">
        <v>5102</v>
      </c>
      <c r="L180" s="89" t="s">
        <v>5137</v>
      </c>
      <c r="M180" s="182"/>
    </row>
    <row r="181" spans="1:13" s="178" customFormat="1" x14ac:dyDescent="0.25">
      <c r="A181" s="183" t="s">
        <v>4989</v>
      </c>
      <c r="B181" s="184" t="s">
        <v>5057</v>
      </c>
      <c r="C181" s="185" t="s">
        <v>2412</v>
      </c>
      <c r="D181" s="186" t="s">
        <v>2413</v>
      </c>
      <c r="E181" s="198"/>
      <c r="F181" s="196">
        <v>2000</v>
      </c>
      <c r="G181" s="197"/>
      <c r="H181" s="185" t="s">
        <v>2412</v>
      </c>
      <c r="I181" s="185" t="s">
        <v>2412</v>
      </c>
      <c r="J181" s="186" t="s">
        <v>769</v>
      </c>
      <c r="K181" s="187" t="s">
        <v>5102</v>
      </c>
      <c r="L181" s="186" t="s">
        <v>5138</v>
      </c>
      <c r="M181" s="188"/>
    </row>
    <row r="182" spans="1:13" s="177" customFormat="1" x14ac:dyDescent="0.25">
      <c r="A182" s="179" t="s">
        <v>4990</v>
      </c>
      <c r="B182" s="180" t="s">
        <v>5058</v>
      </c>
      <c r="C182" s="191" t="s">
        <v>483</v>
      </c>
      <c r="D182" s="181" t="s">
        <v>2154</v>
      </c>
      <c r="E182" s="194"/>
      <c r="F182" s="194">
        <v>180</v>
      </c>
      <c r="G182" s="195"/>
      <c r="H182" s="191" t="s">
        <v>483</v>
      </c>
      <c r="I182" s="191" t="s">
        <v>483</v>
      </c>
      <c r="J182" s="89" t="s">
        <v>769</v>
      </c>
      <c r="K182" s="56" t="s">
        <v>5103</v>
      </c>
      <c r="L182" s="89" t="s">
        <v>5139</v>
      </c>
      <c r="M182" s="182"/>
    </row>
    <row r="183" spans="1:13" s="178" customFormat="1" x14ac:dyDescent="0.25">
      <c r="A183" s="183" t="s">
        <v>4991</v>
      </c>
      <c r="B183" s="200" t="s">
        <v>5059</v>
      </c>
      <c r="C183" s="185" t="s">
        <v>4159</v>
      </c>
      <c r="D183" s="186" t="s">
        <v>4162</v>
      </c>
      <c r="E183" s="198"/>
      <c r="F183" s="196">
        <v>173.23</v>
      </c>
      <c r="G183" s="197"/>
      <c r="H183" s="185" t="s">
        <v>4159</v>
      </c>
      <c r="I183" s="185" t="s">
        <v>4159</v>
      </c>
      <c r="J183" s="186" t="s">
        <v>769</v>
      </c>
      <c r="K183" s="187" t="s">
        <v>4106</v>
      </c>
      <c r="L183" s="186" t="s">
        <v>2217</v>
      </c>
      <c r="M183" s="189"/>
    </row>
    <row r="184" spans="1:13" s="177" customFormat="1" x14ac:dyDescent="0.25">
      <c r="A184" s="179" t="s">
        <v>4992</v>
      </c>
      <c r="B184" s="180" t="s">
        <v>5060</v>
      </c>
      <c r="C184" s="191" t="s">
        <v>1393</v>
      </c>
      <c r="D184" s="181" t="s">
        <v>2343</v>
      </c>
      <c r="E184" s="194"/>
      <c r="F184" s="194">
        <v>783</v>
      </c>
      <c r="G184" s="195"/>
      <c r="H184" s="191" t="s">
        <v>1393</v>
      </c>
      <c r="I184" s="191" t="s">
        <v>1393</v>
      </c>
      <c r="J184" s="89" t="s">
        <v>769</v>
      </c>
      <c r="K184" s="56" t="s">
        <v>4107</v>
      </c>
      <c r="L184" s="89" t="s">
        <v>5140</v>
      </c>
      <c r="M184" s="182"/>
    </row>
    <row r="185" spans="1:13" s="178" customFormat="1" x14ac:dyDescent="0.25">
      <c r="A185" s="183" t="s">
        <v>4993</v>
      </c>
      <c r="B185" s="184" t="s">
        <v>5061</v>
      </c>
      <c r="C185" s="185" t="s">
        <v>5017</v>
      </c>
      <c r="D185" s="186" t="s">
        <v>4565</v>
      </c>
      <c r="E185" s="198"/>
      <c r="F185" s="196">
        <v>30000</v>
      </c>
      <c r="G185" s="197"/>
      <c r="H185" s="185" t="s">
        <v>5017</v>
      </c>
      <c r="I185" s="185" t="s">
        <v>5017</v>
      </c>
      <c r="J185" s="186" t="s">
        <v>769</v>
      </c>
      <c r="K185" s="187" t="s">
        <v>4107</v>
      </c>
      <c r="L185" s="186" t="s">
        <v>5141</v>
      </c>
      <c r="M185" s="188"/>
    </row>
    <row r="186" spans="1:13" x14ac:dyDescent="0.25">
      <c r="A186" s="179" t="s">
        <v>4994</v>
      </c>
      <c r="B186" s="180" t="s">
        <v>5062</v>
      </c>
      <c r="C186" s="191" t="s">
        <v>741</v>
      </c>
      <c r="D186" s="69" t="s">
        <v>3355</v>
      </c>
      <c r="E186" s="194"/>
      <c r="F186" s="194">
        <v>70</v>
      </c>
      <c r="G186" s="195"/>
      <c r="H186" s="191" t="s">
        <v>741</v>
      </c>
      <c r="I186" s="191" t="s">
        <v>741</v>
      </c>
      <c r="J186" s="89" t="s">
        <v>769</v>
      </c>
      <c r="K186" s="202" t="s">
        <v>4107</v>
      </c>
      <c r="L186" s="89" t="s">
        <v>5142</v>
      </c>
      <c r="M186" s="182"/>
    </row>
    <row r="187" spans="1:13" s="178" customFormat="1" x14ac:dyDescent="0.25">
      <c r="A187" s="183" t="s">
        <v>4995</v>
      </c>
      <c r="B187" s="184" t="s">
        <v>5063</v>
      </c>
      <c r="C187" s="185" t="s">
        <v>741</v>
      </c>
      <c r="D187" s="186" t="s">
        <v>3355</v>
      </c>
      <c r="E187" s="198"/>
      <c r="F187" s="196">
        <v>140</v>
      </c>
      <c r="G187" s="197"/>
      <c r="H187" s="185" t="s">
        <v>741</v>
      </c>
      <c r="I187" s="185" t="s">
        <v>741</v>
      </c>
      <c r="J187" s="186" t="s">
        <v>769</v>
      </c>
      <c r="K187" s="187" t="s">
        <v>4107</v>
      </c>
      <c r="L187" s="186" t="s">
        <v>5143</v>
      </c>
      <c r="M187" s="188"/>
    </row>
    <row r="188" spans="1:13" s="177" customFormat="1" x14ac:dyDescent="0.25">
      <c r="A188" s="179" t="s">
        <v>4996</v>
      </c>
      <c r="B188" s="180" t="s">
        <v>5064</v>
      </c>
      <c r="C188" s="191" t="s">
        <v>931</v>
      </c>
      <c r="D188" s="181" t="s">
        <v>3658</v>
      </c>
      <c r="E188" s="194"/>
      <c r="F188" s="194">
        <v>12358.6</v>
      </c>
      <c r="G188" s="195"/>
      <c r="H188" s="191" t="s">
        <v>5158</v>
      </c>
      <c r="I188" s="191" t="s">
        <v>931</v>
      </c>
      <c r="J188" s="89" t="s">
        <v>1254</v>
      </c>
      <c r="K188" s="56" t="s">
        <v>5104</v>
      </c>
      <c r="L188" s="89" t="s">
        <v>5144</v>
      </c>
      <c r="M188" s="182"/>
    </row>
    <row r="189" spans="1:13" s="178" customFormat="1" x14ac:dyDescent="0.25">
      <c r="A189" s="183" t="s">
        <v>4997</v>
      </c>
      <c r="B189" s="200" t="s">
        <v>5065</v>
      </c>
      <c r="C189" s="185" t="s">
        <v>5020</v>
      </c>
      <c r="D189" s="186" t="s">
        <v>5085</v>
      </c>
      <c r="E189" s="198"/>
      <c r="F189" s="196">
        <v>200</v>
      </c>
      <c r="G189" s="197"/>
      <c r="H189" s="185" t="s">
        <v>5020</v>
      </c>
      <c r="I189" s="185" t="s">
        <v>5020</v>
      </c>
      <c r="J189" s="186" t="s">
        <v>769</v>
      </c>
      <c r="K189" s="187" t="s">
        <v>5104</v>
      </c>
      <c r="L189" s="186" t="s">
        <v>5145</v>
      </c>
      <c r="M189" s="189"/>
    </row>
    <row r="190" spans="1:13" s="177" customFormat="1" x14ac:dyDescent="0.25">
      <c r="A190" s="179" t="s">
        <v>4998</v>
      </c>
      <c r="B190" s="180" t="s">
        <v>5066</v>
      </c>
      <c r="C190" s="191" t="s">
        <v>5021</v>
      </c>
      <c r="D190" s="181" t="s">
        <v>5086</v>
      </c>
      <c r="E190" s="194"/>
      <c r="F190" s="194">
        <v>500</v>
      </c>
      <c r="G190" s="195"/>
      <c r="H190" s="191" t="s">
        <v>5021</v>
      </c>
      <c r="I190" s="191" t="s">
        <v>5021</v>
      </c>
      <c r="J190" s="89" t="s">
        <v>769</v>
      </c>
      <c r="K190" s="56" t="s">
        <v>5105</v>
      </c>
      <c r="L190" s="89" t="s">
        <v>5146</v>
      </c>
      <c r="M190" s="182"/>
    </row>
    <row r="191" spans="1:13" s="178" customFormat="1" x14ac:dyDescent="0.25">
      <c r="A191" s="183" t="s">
        <v>4999</v>
      </c>
      <c r="B191" s="184" t="s">
        <v>5067</v>
      </c>
      <c r="C191" s="185" t="s">
        <v>3298</v>
      </c>
      <c r="D191" s="186" t="s">
        <v>1831</v>
      </c>
      <c r="E191" s="198"/>
      <c r="F191" s="196">
        <v>6207.5</v>
      </c>
      <c r="G191" s="197"/>
      <c r="H191" s="185" t="s">
        <v>3298</v>
      </c>
      <c r="I191" s="185" t="s">
        <v>3298</v>
      </c>
      <c r="J191" s="186" t="s">
        <v>769</v>
      </c>
      <c r="K191" s="187" t="s">
        <v>5106</v>
      </c>
      <c r="L191" s="186" t="s">
        <v>5147</v>
      </c>
      <c r="M191" s="188"/>
    </row>
    <row r="192" spans="1:13" x14ac:dyDescent="0.25">
      <c r="A192" s="179" t="s">
        <v>5000</v>
      </c>
      <c r="B192" s="180" t="s">
        <v>5068</v>
      </c>
      <c r="C192" s="191" t="s">
        <v>5022</v>
      </c>
      <c r="D192" s="69" t="s">
        <v>5087</v>
      </c>
      <c r="E192" s="194"/>
      <c r="F192" s="194">
        <v>5000</v>
      </c>
      <c r="G192" s="195"/>
      <c r="H192" s="191" t="s">
        <v>5022</v>
      </c>
      <c r="I192" s="191" t="s">
        <v>5022</v>
      </c>
      <c r="J192" s="89" t="s">
        <v>769</v>
      </c>
      <c r="K192" s="202" t="s">
        <v>5106</v>
      </c>
      <c r="L192" s="89" t="s">
        <v>5148</v>
      </c>
      <c r="M192" s="182"/>
    </row>
    <row r="193" spans="1:13" s="178" customFormat="1" x14ac:dyDescent="0.25">
      <c r="A193" s="183" t="s">
        <v>5001</v>
      </c>
      <c r="B193" s="184" t="s">
        <v>5069</v>
      </c>
      <c r="C193" s="185" t="s">
        <v>1639</v>
      </c>
      <c r="D193" s="186" t="s">
        <v>5088</v>
      </c>
      <c r="E193" s="198"/>
      <c r="F193" s="196">
        <v>15000</v>
      </c>
      <c r="G193" s="197"/>
      <c r="H193" s="185" t="s">
        <v>1639</v>
      </c>
      <c r="I193" s="185" t="s">
        <v>1639</v>
      </c>
      <c r="J193" s="186" t="s">
        <v>769</v>
      </c>
      <c r="K193" s="187" t="s">
        <v>5107</v>
      </c>
      <c r="L193" s="186" t="s">
        <v>5149</v>
      </c>
      <c r="M193" s="188"/>
    </row>
    <row r="194" spans="1:13" s="177" customFormat="1" x14ac:dyDescent="0.25">
      <c r="A194" s="179" t="s">
        <v>5002</v>
      </c>
      <c r="B194" s="180" t="s">
        <v>5070</v>
      </c>
      <c r="C194" s="191" t="s">
        <v>5023</v>
      </c>
      <c r="D194" s="181" t="s">
        <v>5089</v>
      </c>
      <c r="E194" s="194"/>
      <c r="F194" s="194">
        <v>800</v>
      </c>
      <c r="G194" s="195"/>
      <c r="H194" s="191" t="s">
        <v>5167</v>
      </c>
      <c r="I194" s="191" t="s">
        <v>5168</v>
      </c>
      <c r="J194" s="89" t="s">
        <v>1254</v>
      </c>
      <c r="K194" s="56" t="s">
        <v>5108</v>
      </c>
      <c r="L194" s="89" t="s">
        <v>5150</v>
      </c>
      <c r="M194" s="182"/>
    </row>
    <row r="195" spans="1:13" s="178" customFormat="1" x14ac:dyDescent="0.25">
      <c r="A195" s="183" t="s">
        <v>5003</v>
      </c>
      <c r="B195" s="200" t="s">
        <v>5071</v>
      </c>
      <c r="C195" s="185" t="s">
        <v>2794</v>
      </c>
      <c r="D195" s="186" t="s">
        <v>2795</v>
      </c>
      <c r="E195" s="198"/>
      <c r="F195" s="196">
        <v>18901.96</v>
      </c>
      <c r="G195" s="197"/>
      <c r="H195" s="185" t="s">
        <v>2794</v>
      </c>
      <c r="I195" s="185" t="s">
        <v>2794</v>
      </c>
      <c r="J195" s="186" t="s">
        <v>769</v>
      </c>
      <c r="K195" s="187" t="s">
        <v>5109</v>
      </c>
      <c r="L195" s="186" t="s">
        <v>5151</v>
      </c>
      <c r="M195" s="189"/>
    </row>
    <row r="196" spans="1:13" s="177" customFormat="1" x14ac:dyDescent="0.25">
      <c r="A196" s="179" t="s">
        <v>5004</v>
      </c>
      <c r="B196" s="180" t="s">
        <v>5072</v>
      </c>
      <c r="C196" s="191" t="s">
        <v>2794</v>
      </c>
      <c r="D196" s="181" t="s">
        <v>2795</v>
      </c>
      <c r="E196" s="194"/>
      <c r="F196" s="194">
        <v>36817.440000000002</v>
      </c>
      <c r="G196" s="195"/>
      <c r="H196" s="191" t="s">
        <v>2794</v>
      </c>
      <c r="I196" s="191" t="s">
        <v>2794</v>
      </c>
      <c r="J196" s="89" t="s">
        <v>769</v>
      </c>
      <c r="K196" s="56" t="s">
        <v>3491</v>
      </c>
      <c r="L196" s="89" t="s">
        <v>5152</v>
      </c>
      <c r="M196" s="182"/>
    </row>
    <row r="197" spans="1:13" s="178" customFormat="1" x14ac:dyDescent="0.25">
      <c r="A197" s="183" t="s">
        <v>5005</v>
      </c>
      <c r="B197" s="184" t="s">
        <v>5073</v>
      </c>
      <c r="C197" s="185" t="s">
        <v>2794</v>
      </c>
      <c r="D197" s="186" t="s">
        <v>2795</v>
      </c>
      <c r="E197" s="198"/>
      <c r="F197" s="196">
        <v>30123.360000000001</v>
      </c>
      <c r="G197" s="197"/>
      <c r="H197" s="185" t="s">
        <v>2794</v>
      </c>
      <c r="I197" s="185" t="s">
        <v>2794</v>
      </c>
      <c r="J197" s="186" t="s">
        <v>769</v>
      </c>
      <c r="K197" s="187" t="s">
        <v>3491</v>
      </c>
      <c r="L197" s="186" t="s">
        <v>5152</v>
      </c>
      <c r="M197" s="188"/>
    </row>
    <row r="198" spans="1:13" x14ac:dyDescent="0.25">
      <c r="A198" s="179" t="s">
        <v>5006</v>
      </c>
      <c r="B198" s="180" t="s">
        <v>5074</v>
      </c>
      <c r="C198" s="191" t="s">
        <v>5022</v>
      </c>
      <c r="D198" s="69" t="s">
        <v>5087</v>
      </c>
      <c r="E198" s="194"/>
      <c r="F198" s="194">
        <v>15500</v>
      </c>
      <c r="G198" s="195"/>
      <c r="H198" s="191" t="s">
        <v>5022</v>
      </c>
      <c r="I198" s="191" t="s">
        <v>5022</v>
      </c>
      <c r="J198" s="89" t="s">
        <v>769</v>
      </c>
      <c r="K198" s="202" t="s">
        <v>5110</v>
      </c>
      <c r="L198" s="89" t="s">
        <v>5153</v>
      </c>
      <c r="M198" s="182"/>
    </row>
    <row r="199" spans="1:13" s="178" customFormat="1" x14ac:dyDescent="0.25">
      <c r="A199" s="183" t="s">
        <v>5007</v>
      </c>
      <c r="B199" s="184" t="s">
        <v>5075</v>
      </c>
      <c r="C199" s="185" t="s">
        <v>3083</v>
      </c>
      <c r="D199" s="186" t="s">
        <v>3084</v>
      </c>
      <c r="E199" s="198"/>
      <c r="F199" s="196">
        <v>1050</v>
      </c>
      <c r="G199" s="197"/>
      <c r="H199" s="185" t="s">
        <v>4661</v>
      </c>
      <c r="I199" s="185" t="s">
        <v>4661</v>
      </c>
      <c r="J199" s="186" t="s">
        <v>1254</v>
      </c>
      <c r="K199" s="187" t="s">
        <v>5110</v>
      </c>
      <c r="L199" s="186" t="s">
        <v>5154</v>
      </c>
      <c r="M199" s="188"/>
    </row>
    <row r="200" spans="1:13" s="177" customFormat="1" x14ac:dyDescent="0.25">
      <c r="A200" s="179" t="s">
        <v>5008</v>
      </c>
      <c r="B200" s="180" t="s">
        <v>5076</v>
      </c>
      <c r="C200" s="191" t="s">
        <v>5024</v>
      </c>
      <c r="D200" s="181" t="s">
        <v>1816</v>
      </c>
      <c r="E200" s="194"/>
      <c r="F200" s="194">
        <v>9300</v>
      </c>
      <c r="G200" s="195"/>
      <c r="H200" s="191" t="s">
        <v>5024</v>
      </c>
      <c r="I200" s="191" t="s">
        <v>5024</v>
      </c>
      <c r="J200" s="89" t="s">
        <v>769</v>
      </c>
      <c r="K200" s="56" t="s">
        <v>5110</v>
      </c>
      <c r="L200" s="89" t="s">
        <v>5155</v>
      </c>
      <c r="M200" s="182"/>
    </row>
    <row r="201" spans="1:13" s="178" customFormat="1" x14ac:dyDescent="0.25">
      <c r="A201" s="183" t="s">
        <v>5009</v>
      </c>
      <c r="B201" s="200" t="s">
        <v>5077</v>
      </c>
      <c r="C201" s="185" t="s">
        <v>3046</v>
      </c>
      <c r="D201" s="186" t="s">
        <v>3047</v>
      </c>
      <c r="E201" s="198"/>
      <c r="F201" s="196">
        <v>650</v>
      </c>
      <c r="G201" s="197"/>
      <c r="H201" s="185" t="s">
        <v>3046</v>
      </c>
      <c r="I201" s="185" t="s">
        <v>3046</v>
      </c>
      <c r="J201" s="186" t="s">
        <v>769</v>
      </c>
      <c r="K201" s="187" t="s">
        <v>4170</v>
      </c>
      <c r="L201" s="186" t="s">
        <v>3048</v>
      </c>
      <c r="M201" s="188"/>
    </row>
    <row r="202" spans="1:13" x14ac:dyDescent="0.25">
      <c r="A202" s="179" t="s">
        <v>5010</v>
      </c>
      <c r="B202" s="180" t="s">
        <v>5078</v>
      </c>
      <c r="C202" s="191" t="s">
        <v>2000</v>
      </c>
      <c r="D202" s="69" t="s">
        <v>2155</v>
      </c>
      <c r="E202" s="194"/>
      <c r="F202" s="194">
        <v>1300</v>
      </c>
      <c r="G202" s="195"/>
      <c r="H202" s="191" t="s">
        <v>5169</v>
      </c>
      <c r="I202" s="191" t="s">
        <v>5169</v>
      </c>
      <c r="J202" s="89" t="s">
        <v>1254</v>
      </c>
      <c r="K202" s="202" t="s">
        <v>5111</v>
      </c>
      <c r="L202" s="89" t="s">
        <v>5156</v>
      </c>
      <c r="M202" s="182"/>
    </row>
    <row r="203" spans="1:13" s="178" customFormat="1" x14ac:dyDescent="0.25">
      <c r="A203" s="183" t="s">
        <v>5011</v>
      </c>
      <c r="B203" s="184" t="s">
        <v>5079</v>
      </c>
      <c r="C203" s="185" t="s">
        <v>5025</v>
      </c>
      <c r="D203" s="186" t="s">
        <v>5090</v>
      </c>
      <c r="E203" s="198"/>
      <c r="F203" s="196">
        <v>5000</v>
      </c>
      <c r="G203" s="197"/>
      <c r="H203" s="185" t="s">
        <v>5025</v>
      </c>
      <c r="I203" s="185" t="s">
        <v>5025</v>
      </c>
      <c r="J203" s="186" t="s">
        <v>769</v>
      </c>
      <c r="K203" s="187" t="s">
        <v>5112</v>
      </c>
      <c r="L203" s="186" t="s">
        <v>5157</v>
      </c>
      <c r="M203" s="188"/>
    </row>
    <row r="204" spans="1:13" s="177" customFormat="1" x14ac:dyDescent="0.25">
      <c r="A204" s="179" t="s">
        <v>5170</v>
      </c>
      <c r="B204" s="180" t="s">
        <v>5184</v>
      </c>
      <c r="C204" s="191" t="s">
        <v>5198</v>
      </c>
      <c r="D204" s="181" t="s">
        <v>3380</v>
      </c>
      <c r="E204" s="194"/>
      <c r="F204" s="194">
        <v>2904.38</v>
      </c>
      <c r="G204" s="195"/>
      <c r="H204" s="191" t="s">
        <v>5198</v>
      </c>
      <c r="I204" s="191" t="s">
        <v>5198</v>
      </c>
      <c r="J204" s="89" t="s">
        <v>769</v>
      </c>
      <c r="K204" s="56" t="s">
        <v>5229</v>
      </c>
      <c r="L204" s="89" t="s">
        <v>5214</v>
      </c>
      <c r="M204" s="182"/>
    </row>
    <row r="205" spans="1:13" s="178" customFormat="1" x14ac:dyDescent="0.25">
      <c r="A205" s="183" t="s">
        <v>5171</v>
      </c>
      <c r="B205" s="200" t="s">
        <v>5185</v>
      </c>
      <c r="C205" s="185" t="s">
        <v>297</v>
      </c>
      <c r="D205" s="186" t="s">
        <v>2610</v>
      </c>
      <c r="E205" s="198"/>
      <c r="F205" s="196">
        <v>1080</v>
      </c>
      <c r="G205" s="197"/>
      <c r="H205" s="185" t="s">
        <v>297</v>
      </c>
      <c r="I205" s="185" t="s">
        <v>297</v>
      </c>
      <c r="J205" s="186" t="s">
        <v>769</v>
      </c>
      <c r="K205" s="187" t="s">
        <v>5229</v>
      </c>
      <c r="L205" s="186" t="s">
        <v>5215</v>
      </c>
      <c r="M205" s="189"/>
    </row>
    <row r="206" spans="1:13" s="177" customFormat="1" x14ac:dyDescent="0.25">
      <c r="A206" s="179" t="s">
        <v>5172</v>
      </c>
      <c r="B206" s="180" t="s">
        <v>5186</v>
      </c>
      <c r="C206" s="191" t="s">
        <v>5199</v>
      </c>
      <c r="D206" s="181" t="s">
        <v>5206</v>
      </c>
      <c r="E206" s="194"/>
      <c r="F206" s="194">
        <v>12000</v>
      </c>
      <c r="G206" s="195"/>
      <c r="H206" s="191" t="s">
        <v>5228</v>
      </c>
      <c r="I206" s="191" t="s">
        <v>5228</v>
      </c>
      <c r="J206" s="89" t="s">
        <v>1254</v>
      </c>
      <c r="K206" s="56" t="s">
        <v>5230</v>
      </c>
      <c r="L206" s="89" t="s">
        <v>5216</v>
      </c>
      <c r="M206" s="182"/>
    </row>
    <row r="207" spans="1:13" s="178" customFormat="1" x14ac:dyDescent="0.25">
      <c r="A207" s="183" t="s">
        <v>5173</v>
      </c>
      <c r="B207" s="184" t="s">
        <v>5187</v>
      </c>
      <c r="C207" s="185" t="s">
        <v>4720</v>
      </c>
      <c r="D207" s="186" t="s">
        <v>4721</v>
      </c>
      <c r="E207" s="198"/>
      <c r="F207" s="196">
        <v>320</v>
      </c>
      <c r="G207" s="197"/>
      <c r="H207" s="185" t="s">
        <v>4720</v>
      </c>
      <c r="I207" s="185" t="s">
        <v>4720</v>
      </c>
      <c r="J207" s="186" t="s">
        <v>769</v>
      </c>
      <c r="K207" s="187" t="s">
        <v>5231</v>
      </c>
      <c r="L207" s="186" t="s">
        <v>5217</v>
      </c>
      <c r="M207" s="188"/>
    </row>
    <row r="208" spans="1:13" s="177" customFormat="1" x14ac:dyDescent="0.25">
      <c r="A208" s="179" t="s">
        <v>5174</v>
      </c>
      <c r="B208" s="180" t="s">
        <v>5188</v>
      </c>
      <c r="C208" s="191" t="s">
        <v>5200</v>
      </c>
      <c r="D208" s="181" t="s">
        <v>5207</v>
      </c>
      <c r="E208" s="194"/>
      <c r="F208" s="194">
        <v>7980</v>
      </c>
      <c r="G208" s="195"/>
      <c r="H208" s="191" t="s">
        <v>5200</v>
      </c>
      <c r="I208" s="191" t="s">
        <v>5200</v>
      </c>
      <c r="J208" s="89" t="s">
        <v>769</v>
      </c>
      <c r="K208" s="56" t="s">
        <v>5232</v>
      </c>
      <c r="L208" s="89" t="s">
        <v>5218</v>
      </c>
      <c r="M208" s="182"/>
    </row>
    <row r="209" spans="1:13" s="178" customFormat="1" x14ac:dyDescent="0.25">
      <c r="A209" s="183" t="s">
        <v>5175</v>
      </c>
      <c r="B209" s="200" t="s">
        <v>5189</v>
      </c>
      <c r="C209" s="185" t="s">
        <v>5201</v>
      </c>
      <c r="D209" s="186" t="s">
        <v>5208</v>
      </c>
      <c r="E209" s="198"/>
      <c r="F209" s="196">
        <v>23000</v>
      </c>
      <c r="G209" s="197"/>
      <c r="H209" s="185" t="s">
        <v>5201</v>
      </c>
      <c r="I209" s="185" t="s">
        <v>5201</v>
      </c>
      <c r="J209" s="186" t="s">
        <v>4569</v>
      </c>
      <c r="K209" s="187" t="s">
        <v>5233</v>
      </c>
      <c r="L209" s="186" t="s">
        <v>5219</v>
      </c>
      <c r="M209" s="189"/>
    </row>
    <row r="210" spans="1:13" s="177" customFormat="1" x14ac:dyDescent="0.25">
      <c r="A210" s="179" t="s">
        <v>5176</v>
      </c>
      <c r="B210" s="180" t="s">
        <v>5190</v>
      </c>
      <c r="C210" s="191" t="s">
        <v>5202</v>
      </c>
      <c r="D210" s="181" t="s">
        <v>5209</v>
      </c>
      <c r="E210" s="194"/>
      <c r="F210" s="194">
        <v>1500</v>
      </c>
      <c r="G210" s="195"/>
      <c r="H210" s="191" t="s">
        <v>5202</v>
      </c>
      <c r="I210" s="191" t="s">
        <v>5202</v>
      </c>
      <c r="J210" s="89" t="s">
        <v>769</v>
      </c>
      <c r="K210" s="56" t="s">
        <v>5234</v>
      </c>
      <c r="L210" s="89" t="s">
        <v>5220</v>
      </c>
      <c r="M210" s="182"/>
    </row>
    <row r="211" spans="1:13" s="178" customFormat="1" x14ac:dyDescent="0.25">
      <c r="A211" s="183" t="s">
        <v>5177</v>
      </c>
      <c r="B211" s="200" t="s">
        <v>5191</v>
      </c>
      <c r="C211" s="185" t="s">
        <v>3459</v>
      </c>
      <c r="D211" s="186" t="s">
        <v>3472</v>
      </c>
      <c r="E211" s="198"/>
      <c r="F211" s="196">
        <v>29000</v>
      </c>
      <c r="G211" s="197"/>
      <c r="H211" s="185" t="s">
        <v>3459</v>
      </c>
      <c r="I211" s="185" t="s">
        <v>3459</v>
      </c>
      <c r="J211" s="186" t="s">
        <v>4569</v>
      </c>
      <c r="K211" s="187" t="s">
        <v>5234</v>
      </c>
      <c r="L211" s="186" t="s">
        <v>5221</v>
      </c>
      <c r="M211" s="189"/>
    </row>
    <row r="212" spans="1:13" s="177" customFormat="1" x14ac:dyDescent="0.25">
      <c r="A212" s="179" t="s">
        <v>5178</v>
      </c>
      <c r="B212" s="180" t="s">
        <v>5192</v>
      </c>
      <c r="C212" s="191" t="s">
        <v>5203</v>
      </c>
      <c r="D212" s="181" t="s">
        <v>5210</v>
      </c>
      <c r="E212" s="194"/>
      <c r="F212" s="194">
        <v>7900</v>
      </c>
      <c r="G212" s="195"/>
      <c r="H212" s="191" t="s">
        <v>5203</v>
      </c>
      <c r="I212" s="191" t="s">
        <v>5203</v>
      </c>
      <c r="J212" s="89" t="s">
        <v>769</v>
      </c>
      <c r="K212" s="56" t="s">
        <v>5234</v>
      </c>
      <c r="L212" s="89" t="s">
        <v>5222</v>
      </c>
      <c r="M212" s="182"/>
    </row>
    <row r="213" spans="1:13" s="178" customFormat="1" x14ac:dyDescent="0.25">
      <c r="A213" s="183" t="s">
        <v>5179</v>
      </c>
      <c r="B213" s="200" t="s">
        <v>5193</v>
      </c>
      <c r="C213" s="185" t="s">
        <v>2962</v>
      </c>
      <c r="D213" s="186" t="s">
        <v>4327</v>
      </c>
      <c r="E213" s="198"/>
      <c r="F213" s="196">
        <v>1560</v>
      </c>
      <c r="G213" s="197"/>
      <c r="H213" s="185" t="s">
        <v>2962</v>
      </c>
      <c r="I213" s="185" t="s">
        <v>2962</v>
      </c>
      <c r="J213" s="186" t="s">
        <v>769</v>
      </c>
      <c r="K213" s="187" t="s">
        <v>5235</v>
      </c>
      <c r="L213" s="186" t="s">
        <v>5223</v>
      </c>
      <c r="M213" s="189"/>
    </row>
    <row r="214" spans="1:13" s="177" customFormat="1" x14ac:dyDescent="0.25">
      <c r="A214" s="179" t="s">
        <v>5180</v>
      </c>
      <c r="B214" s="180" t="s">
        <v>5194</v>
      </c>
      <c r="C214" s="191" t="s">
        <v>5204</v>
      </c>
      <c r="D214" s="181" t="s">
        <v>5211</v>
      </c>
      <c r="E214" s="194"/>
      <c r="F214" s="194">
        <v>5000</v>
      </c>
      <c r="G214" s="195"/>
      <c r="H214" s="191" t="s">
        <v>5204</v>
      </c>
      <c r="I214" s="191" t="s">
        <v>5204</v>
      </c>
      <c r="J214" s="89" t="s">
        <v>769</v>
      </c>
      <c r="K214" s="56" t="s">
        <v>5236</v>
      </c>
      <c r="L214" s="89" t="s">
        <v>5224</v>
      </c>
      <c r="M214" s="182"/>
    </row>
    <row r="215" spans="1:13" s="178" customFormat="1" x14ac:dyDescent="0.25">
      <c r="A215" s="183" t="s">
        <v>5181</v>
      </c>
      <c r="B215" s="200" t="s">
        <v>5195</v>
      </c>
      <c r="C215" s="185" t="s">
        <v>5205</v>
      </c>
      <c r="D215" s="186" t="s">
        <v>5212</v>
      </c>
      <c r="E215" s="198"/>
      <c r="F215" s="196">
        <v>1500</v>
      </c>
      <c r="G215" s="197"/>
      <c r="H215" s="185" t="s">
        <v>5205</v>
      </c>
      <c r="I215" s="185" t="s">
        <v>5205</v>
      </c>
      <c r="J215" s="186" t="s">
        <v>769</v>
      </c>
      <c r="K215" s="187" t="s">
        <v>5237</v>
      </c>
      <c r="L215" s="186" t="s">
        <v>5225</v>
      </c>
      <c r="M215" s="189"/>
    </row>
    <row r="216" spans="1:13" s="177" customFormat="1" x14ac:dyDescent="0.25">
      <c r="A216" s="179" t="s">
        <v>5182</v>
      </c>
      <c r="B216" s="180" t="s">
        <v>5196</v>
      </c>
      <c r="C216" s="191" t="s">
        <v>1399</v>
      </c>
      <c r="D216" s="181" t="s">
        <v>5213</v>
      </c>
      <c r="E216" s="194"/>
      <c r="F216" s="194">
        <v>812</v>
      </c>
      <c r="G216" s="195"/>
      <c r="H216" s="191" t="s">
        <v>1399</v>
      </c>
      <c r="I216" s="191" t="s">
        <v>1399</v>
      </c>
      <c r="J216" s="89" t="s">
        <v>769</v>
      </c>
      <c r="K216" s="56" t="s">
        <v>4229</v>
      </c>
      <c r="L216" s="89" t="s">
        <v>5226</v>
      </c>
      <c r="M216" s="182"/>
    </row>
    <row r="217" spans="1:13" s="178" customFormat="1" x14ac:dyDescent="0.25">
      <c r="A217" s="183" t="s">
        <v>5183</v>
      </c>
      <c r="B217" s="200" t="s">
        <v>5197</v>
      </c>
      <c r="C217" s="185" t="s">
        <v>3322</v>
      </c>
      <c r="D217" s="186" t="s">
        <v>4680</v>
      </c>
      <c r="E217" s="198"/>
      <c r="F217" s="196">
        <v>2600</v>
      </c>
      <c r="G217" s="197"/>
      <c r="H217" s="185" t="s">
        <v>3322</v>
      </c>
      <c r="I217" s="185" t="s">
        <v>3322</v>
      </c>
      <c r="J217" s="186" t="s">
        <v>769</v>
      </c>
      <c r="K217" s="187" t="s">
        <v>4229</v>
      </c>
      <c r="L217" s="186" t="s">
        <v>5227</v>
      </c>
      <c r="M217" s="189"/>
    </row>
    <row r="218" spans="1:13" s="177" customFormat="1" x14ac:dyDescent="0.25">
      <c r="A218" s="179" t="s">
        <v>5273</v>
      </c>
      <c r="B218" s="180" t="s">
        <v>5243</v>
      </c>
      <c r="C218" s="191" t="s">
        <v>931</v>
      </c>
      <c r="D218" s="181" t="s">
        <v>3658</v>
      </c>
      <c r="E218" s="194"/>
      <c r="F218" s="194">
        <v>110040</v>
      </c>
      <c r="G218" s="195"/>
      <c r="H218" s="191" t="s">
        <v>931</v>
      </c>
      <c r="I218" s="191" t="s">
        <v>931</v>
      </c>
      <c r="J218" s="89" t="s">
        <v>4569</v>
      </c>
      <c r="K218" s="56" t="s">
        <v>5306</v>
      </c>
      <c r="L218" s="89" t="s">
        <v>5315</v>
      </c>
      <c r="M218" s="182"/>
    </row>
    <row r="219" spans="1:13" s="178" customFormat="1" x14ac:dyDescent="0.25">
      <c r="A219" s="183" t="s">
        <v>5274</v>
      </c>
      <c r="B219" s="200" t="s">
        <v>5244</v>
      </c>
      <c r="C219" s="185" t="s">
        <v>277</v>
      </c>
      <c r="D219" s="186" t="s">
        <v>2134</v>
      </c>
      <c r="E219" s="198"/>
      <c r="F219" s="196">
        <v>250</v>
      </c>
      <c r="G219" s="197"/>
      <c r="H219" s="185" t="s">
        <v>5345</v>
      </c>
      <c r="I219" s="185" t="s">
        <v>277</v>
      </c>
      <c r="J219" s="186" t="s">
        <v>1254</v>
      </c>
      <c r="K219" s="187" t="s">
        <v>5307</v>
      </c>
      <c r="L219" s="186" t="s">
        <v>5316</v>
      </c>
      <c r="M219" s="189"/>
    </row>
    <row r="220" spans="1:13" s="177" customFormat="1" x14ac:dyDescent="0.25">
      <c r="A220" s="179" t="s">
        <v>5275</v>
      </c>
      <c r="B220" s="180" t="s">
        <v>5245</v>
      </c>
      <c r="C220" s="191" t="s">
        <v>497</v>
      </c>
      <c r="D220" s="181" t="s">
        <v>1875</v>
      </c>
      <c r="E220" s="194"/>
      <c r="F220" s="194">
        <v>400</v>
      </c>
      <c r="G220" s="195"/>
      <c r="H220" s="191" t="s">
        <v>497</v>
      </c>
      <c r="I220" s="191" t="s">
        <v>497</v>
      </c>
      <c r="J220" s="89" t="s">
        <v>769</v>
      </c>
      <c r="K220" s="56" t="s">
        <v>5307</v>
      </c>
      <c r="L220" s="89" t="s">
        <v>5317</v>
      </c>
      <c r="M220" s="182"/>
    </row>
    <row r="221" spans="1:13" s="178" customFormat="1" x14ac:dyDescent="0.25">
      <c r="A221" s="183" t="s">
        <v>5276</v>
      </c>
      <c r="B221" s="200" t="s">
        <v>5246</v>
      </c>
      <c r="C221" s="185" t="s">
        <v>5238</v>
      </c>
      <c r="D221" s="186" t="s">
        <v>1787</v>
      </c>
      <c r="E221" s="198"/>
      <c r="F221" s="196">
        <v>1440</v>
      </c>
      <c r="G221" s="197"/>
      <c r="H221" s="185" t="s">
        <v>5238</v>
      </c>
      <c r="I221" s="185" t="s">
        <v>5238</v>
      </c>
      <c r="J221" s="186" t="s">
        <v>769</v>
      </c>
      <c r="K221" s="187" t="s">
        <v>4231</v>
      </c>
      <c r="L221" s="186" t="s">
        <v>5318</v>
      </c>
      <c r="M221" s="189"/>
    </row>
    <row r="222" spans="1:13" s="177" customFormat="1" x14ac:dyDescent="0.25">
      <c r="A222" s="179" t="s">
        <v>5277</v>
      </c>
      <c r="B222" s="180" t="s">
        <v>5247</v>
      </c>
      <c r="C222" s="191" t="s">
        <v>2083</v>
      </c>
      <c r="D222" s="181" t="s">
        <v>2104</v>
      </c>
      <c r="E222" s="194"/>
      <c r="F222" s="194">
        <v>9940</v>
      </c>
      <c r="G222" s="195"/>
      <c r="H222" s="191" t="s">
        <v>2083</v>
      </c>
      <c r="I222" s="191" t="s">
        <v>2083</v>
      </c>
      <c r="J222" s="89" t="s">
        <v>769</v>
      </c>
      <c r="K222" s="56" t="s">
        <v>5308</v>
      </c>
      <c r="L222" s="89" t="s">
        <v>5319</v>
      </c>
      <c r="M222" s="182"/>
    </row>
    <row r="223" spans="1:13" s="178" customFormat="1" x14ac:dyDescent="0.25">
      <c r="A223" s="183" t="s">
        <v>5278</v>
      </c>
      <c r="B223" s="200" t="s">
        <v>5248</v>
      </c>
      <c r="C223" s="185" t="s">
        <v>4536</v>
      </c>
      <c r="D223" s="186" t="s">
        <v>4558</v>
      </c>
      <c r="E223" s="198"/>
      <c r="F223" s="196">
        <v>7000</v>
      </c>
      <c r="G223" s="197"/>
      <c r="H223" s="185" t="s">
        <v>4536</v>
      </c>
      <c r="I223" s="185" t="s">
        <v>4536</v>
      </c>
      <c r="J223" s="186" t="s">
        <v>769</v>
      </c>
      <c r="K223" s="187" t="s">
        <v>5309</v>
      </c>
      <c r="L223" s="186" t="s">
        <v>5320</v>
      </c>
      <c r="M223" s="189"/>
    </row>
    <row r="224" spans="1:13" s="177" customFormat="1" x14ac:dyDescent="0.25">
      <c r="A224" s="179" t="s">
        <v>5279</v>
      </c>
      <c r="B224" s="180" t="s">
        <v>5249</v>
      </c>
      <c r="C224" s="191" t="s">
        <v>5239</v>
      </c>
      <c r="D224" s="181" t="s">
        <v>5302</v>
      </c>
      <c r="E224" s="194"/>
      <c r="F224" s="194">
        <v>9292</v>
      </c>
      <c r="G224" s="195"/>
      <c r="H224" s="191" t="s">
        <v>5239</v>
      </c>
      <c r="I224" s="191" t="s">
        <v>5239</v>
      </c>
      <c r="J224" s="89" t="s">
        <v>769</v>
      </c>
      <c r="K224" s="56" t="s">
        <v>5310</v>
      </c>
      <c r="L224" s="89" t="s">
        <v>5321</v>
      </c>
      <c r="M224" s="182"/>
    </row>
    <row r="225" spans="1:13" s="178" customFormat="1" x14ac:dyDescent="0.25">
      <c r="A225" s="183" t="s">
        <v>5280</v>
      </c>
      <c r="B225" s="200" t="s">
        <v>5250</v>
      </c>
      <c r="C225" s="185" t="s">
        <v>1393</v>
      </c>
      <c r="D225" s="186" t="s">
        <v>2343</v>
      </c>
      <c r="E225" s="198"/>
      <c r="F225" s="196">
        <v>3230</v>
      </c>
      <c r="G225" s="197"/>
      <c r="H225" s="185" t="s">
        <v>1393</v>
      </c>
      <c r="I225" s="185" t="s">
        <v>1393</v>
      </c>
      <c r="J225" s="186" t="s">
        <v>769</v>
      </c>
      <c r="K225" s="187" t="s">
        <v>4244</v>
      </c>
      <c r="L225" s="186" t="s">
        <v>5322</v>
      </c>
      <c r="M225" s="189"/>
    </row>
    <row r="226" spans="1:13" s="177" customFormat="1" x14ac:dyDescent="0.25">
      <c r="A226" s="179" t="s">
        <v>5280</v>
      </c>
      <c r="B226" s="180" t="s">
        <v>5251</v>
      </c>
      <c r="C226" s="191" t="s">
        <v>277</v>
      </c>
      <c r="D226" s="181" t="s">
        <v>2134</v>
      </c>
      <c r="E226" s="194"/>
      <c r="F226" s="194">
        <v>600</v>
      </c>
      <c r="G226" s="195"/>
      <c r="H226" s="191" t="s">
        <v>277</v>
      </c>
      <c r="I226" s="191" t="s">
        <v>277</v>
      </c>
      <c r="J226" s="89" t="s">
        <v>1254</v>
      </c>
      <c r="K226" s="56" t="s">
        <v>4331</v>
      </c>
      <c r="L226" s="89" t="s">
        <v>5323</v>
      </c>
      <c r="M226" s="182"/>
    </row>
    <row r="227" spans="1:13" s="178" customFormat="1" x14ac:dyDescent="0.25">
      <c r="A227" s="183" t="s">
        <v>5281</v>
      </c>
      <c r="B227" s="200" t="s">
        <v>5252</v>
      </c>
      <c r="C227" s="185" t="s">
        <v>225</v>
      </c>
      <c r="D227" s="186" t="s">
        <v>5303</v>
      </c>
      <c r="E227" s="198"/>
      <c r="F227" s="196">
        <v>240</v>
      </c>
      <c r="G227" s="197"/>
      <c r="H227" s="185" t="s">
        <v>225</v>
      </c>
      <c r="I227" s="185" t="s">
        <v>225</v>
      </c>
      <c r="J227" s="186" t="s">
        <v>769</v>
      </c>
      <c r="K227" s="187" t="s">
        <v>5311</v>
      </c>
      <c r="L227" s="186" t="s">
        <v>5324</v>
      </c>
      <c r="M227" s="189"/>
    </row>
    <row r="228" spans="1:13" s="177" customFormat="1" x14ac:dyDescent="0.25">
      <c r="A228" s="179" t="s">
        <v>5282</v>
      </c>
      <c r="B228" s="180" t="s">
        <v>5253</v>
      </c>
      <c r="C228" s="191" t="s">
        <v>496</v>
      </c>
      <c r="D228" s="181" t="s">
        <v>2104</v>
      </c>
      <c r="E228" s="194"/>
      <c r="F228" s="194">
        <v>450</v>
      </c>
      <c r="G228" s="195"/>
      <c r="H228" s="191" t="s">
        <v>496</v>
      </c>
      <c r="I228" s="191" t="s">
        <v>496</v>
      </c>
      <c r="J228" s="89" t="s">
        <v>769</v>
      </c>
      <c r="K228" s="56" t="s">
        <v>4332</v>
      </c>
      <c r="L228" s="89" t="s">
        <v>5325</v>
      </c>
      <c r="M228" s="182"/>
    </row>
    <row r="229" spans="1:13" s="178" customFormat="1" x14ac:dyDescent="0.25">
      <c r="A229" s="183" t="s">
        <v>5283</v>
      </c>
      <c r="B229" s="200" t="s">
        <v>5254</v>
      </c>
      <c r="C229" s="185" t="s">
        <v>741</v>
      </c>
      <c r="D229" s="186" t="s">
        <v>3355</v>
      </c>
      <c r="E229" s="198"/>
      <c r="F229" s="196">
        <v>70</v>
      </c>
      <c r="G229" s="197"/>
      <c r="H229" s="185" t="s">
        <v>741</v>
      </c>
      <c r="I229" s="185" t="s">
        <v>741</v>
      </c>
      <c r="J229" s="186" t="s">
        <v>769</v>
      </c>
      <c r="K229" s="187" t="s">
        <v>5312</v>
      </c>
      <c r="L229" s="186" t="s">
        <v>5326</v>
      </c>
      <c r="M229" s="189"/>
    </row>
    <row r="230" spans="1:13" s="177" customFormat="1" x14ac:dyDescent="0.25">
      <c r="A230" s="179" t="s">
        <v>5284</v>
      </c>
      <c r="B230" s="180" t="s">
        <v>5255</v>
      </c>
      <c r="C230" s="191" t="s">
        <v>5240</v>
      </c>
      <c r="D230" s="181" t="s">
        <v>5304</v>
      </c>
      <c r="E230" s="194"/>
      <c r="F230" s="194">
        <v>2660</v>
      </c>
      <c r="G230" s="195"/>
      <c r="H230" s="191" t="s">
        <v>5240</v>
      </c>
      <c r="I230" s="191" t="s">
        <v>5240</v>
      </c>
      <c r="J230" s="89" t="s">
        <v>769</v>
      </c>
      <c r="K230" s="56" t="s">
        <v>5312</v>
      </c>
      <c r="L230" s="89" t="s">
        <v>5327</v>
      </c>
      <c r="M230" s="182"/>
    </row>
    <row r="231" spans="1:13" s="178" customFormat="1" x14ac:dyDescent="0.25">
      <c r="A231" s="183" t="s">
        <v>5285</v>
      </c>
      <c r="B231" s="200" t="s">
        <v>5256</v>
      </c>
      <c r="C231" s="185" t="s">
        <v>4325</v>
      </c>
      <c r="D231" s="186" t="s">
        <v>4328</v>
      </c>
      <c r="E231" s="198"/>
      <c r="F231" s="196">
        <v>300</v>
      </c>
      <c r="G231" s="197"/>
      <c r="H231" s="185" t="s">
        <v>4325</v>
      </c>
      <c r="I231" s="185" t="s">
        <v>4325</v>
      </c>
      <c r="J231" s="186" t="s">
        <v>769</v>
      </c>
      <c r="K231" s="187" t="s">
        <v>5312</v>
      </c>
      <c r="L231" s="186" t="s">
        <v>5328</v>
      </c>
      <c r="M231" s="189"/>
    </row>
    <row r="232" spans="1:13" s="177" customFormat="1" x14ac:dyDescent="0.25">
      <c r="A232" s="179" t="s">
        <v>5286</v>
      </c>
      <c r="B232" s="180" t="s">
        <v>5257</v>
      </c>
      <c r="C232" s="191" t="s">
        <v>4322</v>
      </c>
      <c r="D232" s="181" t="s">
        <v>3192</v>
      </c>
      <c r="E232" s="194"/>
      <c r="F232" s="194">
        <v>3300</v>
      </c>
      <c r="G232" s="195"/>
      <c r="H232" s="191" t="s">
        <v>4322</v>
      </c>
      <c r="I232" s="191" t="s">
        <v>4322</v>
      </c>
      <c r="J232" s="89" t="s">
        <v>769</v>
      </c>
      <c r="K232" s="56" t="s">
        <v>4335</v>
      </c>
      <c r="L232" s="89" t="s">
        <v>3193</v>
      </c>
      <c r="M232" s="182"/>
    </row>
    <row r="233" spans="1:13" s="178" customFormat="1" x14ac:dyDescent="0.25">
      <c r="A233" s="183" t="s">
        <v>5287</v>
      </c>
      <c r="B233" s="200" t="s">
        <v>5258</v>
      </c>
      <c r="C233" s="185" t="s">
        <v>1244</v>
      </c>
      <c r="D233" s="186" t="s">
        <v>3145</v>
      </c>
      <c r="E233" s="198"/>
      <c r="F233" s="196">
        <v>12000</v>
      </c>
      <c r="G233" s="197"/>
      <c r="H233" s="185" t="s">
        <v>1244</v>
      </c>
      <c r="I233" s="185" t="s">
        <v>1244</v>
      </c>
      <c r="J233" s="186" t="s">
        <v>769</v>
      </c>
      <c r="K233" s="187" t="s">
        <v>5313</v>
      </c>
      <c r="L233" s="186" t="s">
        <v>5329</v>
      </c>
      <c r="M233" s="189"/>
    </row>
    <row r="234" spans="1:13" s="177" customFormat="1" x14ac:dyDescent="0.25">
      <c r="A234" s="179" t="s">
        <v>5288</v>
      </c>
      <c r="B234" s="180" t="s">
        <v>5259</v>
      </c>
      <c r="C234" s="191" t="s">
        <v>3121</v>
      </c>
      <c r="D234" s="181" t="s">
        <v>3122</v>
      </c>
      <c r="E234" s="194"/>
      <c r="F234" s="194">
        <v>1796</v>
      </c>
      <c r="G234" s="195"/>
      <c r="H234" s="191" t="s">
        <v>3121</v>
      </c>
      <c r="I234" s="191" t="s">
        <v>3121</v>
      </c>
      <c r="J234" s="89" t="s">
        <v>769</v>
      </c>
      <c r="K234" s="56" t="s">
        <v>5313</v>
      </c>
      <c r="L234" s="89" t="s">
        <v>5330</v>
      </c>
      <c r="M234" s="182"/>
    </row>
    <row r="235" spans="1:13" s="178" customFormat="1" x14ac:dyDescent="0.25">
      <c r="A235" s="183" t="s">
        <v>5289</v>
      </c>
      <c r="B235" s="200" t="s">
        <v>5260</v>
      </c>
      <c r="C235" s="185" t="s">
        <v>5241</v>
      </c>
      <c r="D235" s="186" t="s">
        <v>4556</v>
      </c>
      <c r="E235" s="198"/>
      <c r="F235" s="196">
        <v>3500</v>
      </c>
      <c r="G235" s="197"/>
      <c r="H235" s="185" t="s">
        <v>5241</v>
      </c>
      <c r="I235" s="185" t="s">
        <v>5241</v>
      </c>
      <c r="J235" s="186" t="s">
        <v>769</v>
      </c>
      <c r="K235" s="187" t="s">
        <v>5313</v>
      </c>
      <c r="L235" s="186" t="s">
        <v>4589</v>
      </c>
      <c r="M235" s="189"/>
    </row>
    <row r="236" spans="1:13" s="177" customFormat="1" x14ac:dyDescent="0.25">
      <c r="A236" s="179" t="s">
        <v>5290</v>
      </c>
      <c r="B236" s="180" t="s">
        <v>5261</v>
      </c>
      <c r="C236" s="191" t="s">
        <v>3347</v>
      </c>
      <c r="D236" s="181" t="s">
        <v>3348</v>
      </c>
      <c r="E236" s="194"/>
      <c r="F236" s="194">
        <v>13975</v>
      </c>
      <c r="G236" s="195"/>
      <c r="H236" s="191" t="s">
        <v>5344</v>
      </c>
      <c r="I236" s="191" t="s">
        <v>5344</v>
      </c>
      <c r="J236" s="89" t="s">
        <v>1254</v>
      </c>
      <c r="K236" s="56" t="s">
        <v>5313</v>
      </c>
      <c r="L236" s="89" t="s">
        <v>3349</v>
      </c>
      <c r="M236" s="182"/>
    </row>
    <row r="237" spans="1:13" s="178" customFormat="1" x14ac:dyDescent="0.25">
      <c r="A237" s="183" t="s">
        <v>5291</v>
      </c>
      <c r="B237" s="200" t="s">
        <v>5262</v>
      </c>
      <c r="C237" s="185" t="s">
        <v>5242</v>
      </c>
      <c r="D237" s="186" t="s">
        <v>5305</v>
      </c>
      <c r="E237" s="198"/>
      <c r="F237" s="196">
        <v>1680</v>
      </c>
      <c r="G237" s="197"/>
      <c r="H237" s="185" t="s">
        <v>5242</v>
      </c>
      <c r="I237" s="185" t="s">
        <v>5242</v>
      </c>
      <c r="J237" s="186" t="s">
        <v>769</v>
      </c>
      <c r="K237" s="187" t="s">
        <v>4339</v>
      </c>
      <c r="L237" s="186" t="s">
        <v>5331</v>
      </c>
      <c r="M237" s="189"/>
    </row>
    <row r="238" spans="1:13" s="177" customFormat="1" x14ac:dyDescent="0.25">
      <c r="A238" s="179" t="s">
        <v>5292</v>
      </c>
      <c r="B238" s="180" t="s">
        <v>5263</v>
      </c>
      <c r="C238" s="191" t="s">
        <v>4542</v>
      </c>
      <c r="D238" s="181" t="s">
        <v>4561</v>
      </c>
      <c r="E238" s="194"/>
      <c r="F238" s="194">
        <v>1980</v>
      </c>
      <c r="G238" s="195"/>
      <c r="H238" s="191" t="s">
        <v>5342</v>
      </c>
      <c r="I238" s="191" t="s">
        <v>5343</v>
      </c>
      <c r="J238" s="89" t="s">
        <v>1254</v>
      </c>
      <c r="K238" s="56" t="s">
        <v>4339</v>
      </c>
      <c r="L238" s="89" t="s">
        <v>5332</v>
      </c>
      <c r="M238" s="182"/>
    </row>
    <row r="239" spans="1:13" s="178" customFormat="1" x14ac:dyDescent="0.25">
      <c r="A239" s="183" t="s">
        <v>5293</v>
      </c>
      <c r="B239" s="200" t="s">
        <v>5264</v>
      </c>
      <c r="C239" s="185" t="s">
        <v>322</v>
      </c>
      <c r="D239" s="186" t="s">
        <v>4753</v>
      </c>
      <c r="E239" s="198"/>
      <c r="F239" s="196">
        <v>1200</v>
      </c>
      <c r="G239" s="197"/>
      <c r="H239" s="185" t="s">
        <v>322</v>
      </c>
      <c r="I239" s="185" t="s">
        <v>322</v>
      </c>
      <c r="J239" s="186" t="s">
        <v>4754</v>
      </c>
      <c r="K239" s="187" t="s">
        <v>4339</v>
      </c>
      <c r="L239" s="186" t="s">
        <v>5333</v>
      </c>
      <c r="M239" s="189"/>
    </row>
    <row r="240" spans="1:13" s="177" customFormat="1" x14ac:dyDescent="0.25">
      <c r="A240" s="179" t="s">
        <v>5294</v>
      </c>
      <c r="B240" s="180" t="s">
        <v>5265</v>
      </c>
      <c r="C240" s="191" t="s">
        <v>590</v>
      </c>
      <c r="D240" s="181" t="s">
        <v>1835</v>
      </c>
      <c r="E240" s="194"/>
      <c r="F240" s="194">
        <v>15132.5</v>
      </c>
      <c r="G240" s="195"/>
      <c r="H240" s="191" t="s">
        <v>590</v>
      </c>
      <c r="I240" s="191" t="s">
        <v>590</v>
      </c>
      <c r="J240" s="89" t="s">
        <v>769</v>
      </c>
      <c r="K240" s="56" t="s">
        <v>4340</v>
      </c>
      <c r="L240" s="89" t="s">
        <v>5334</v>
      </c>
      <c r="M240" s="182"/>
    </row>
    <row r="241" spans="1:13" s="178" customFormat="1" x14ac:dyDescent="0.25">
      <c r="A241" s="183" t="s">
        <v>5295</v>
      </c>
      <c r="B241" s="200" t="s">
        <v>5266</v>
      </c>
      <c r="C241" s="185" t="s">
        <v>757</v>
      </c>
      <c r="D241" s="186" t="s">
        <v>1817</v>
      </c>
      <c r="E241" s="198"/>
      <c r="F241" s="196">
        <v>12000</v>
      </c>
      <c r="G241" s="197"/>
      <c r="H241" s="185" t="s">
        <v>757</v>
      </c>
      <c r="I241" s="185" t="s">
        <v>757</v>
      </c>
      <c r="J241" s="186" t="s">
        <v>769</v>
      </c>
      <c r="K241" s="187" t="s">
        <v>5314</v>
      </c>
      <c r="L241" s="186" t="s">
        <v>5335</v>
      </c>
      <c r="M241" s="189"/>
    </row>
    <row r="242" spans="1:13" s="177" customFormat="1" x14ac:dyDescent="0.25">
      <c r="A242" s="179" t="s">
        <v>5296</v>
      </c>
      <c r="B242" s="180" t="s">
        <v>5267</v>
      </c>
      <c r="C242" s="191" t="s">
        <v>1691</v>
      </c>
      <c r="D242" s="181" t="s">
        <v>4329</v>
      </c>
      <c r="E242" s="194"/>
      <c r="F242" s="194">
        <v>3500</v>
      </c>
      <c r="G242" s="195"/>
      <c r="H242" s="191" t="s">
        <v>1691</v>
      </c>
      <c r="I242" s="191" t="s">
        <v>1691</v>
      </c>
      <c r="J242" s="89" t="s">
        <v>769</v>
      </c>
      <c r="K242" s="56" t="s">
        <v>5314</v>
      </c>
      <c r="L242" s="89" t="s">
        <v>5336</v>
      </c>
      <c r="M242" s="182"/>
    </row>
    <row r="243" spans="1:13" s="178" customFormat="1" x14ac:dyDescent="0.25">
      <c r="A243" s="183" t="s">
        <v>5297</v>
      </c>
      <c r="B243" s="200" t="s">
        <v>5268</v>
      </c>
      <c r="C243" s="185" t="s">
        <v>1637</v>
      </c>
      <c r="D243" s="186" t="s">
        <v>1709</v>
      </c>
      <c r="E243" s="198"/>
      <c r="F243" s="196">
        <v>20000</v>
      </c>
      <c r="G243" s="197"/>
      <c r="H243" s="185" t="s">
        <v>1637</v>
      </c>
      <c r="I243" s="185" t="s">
        <v>1637</v>
      </c>
      <c r="J243" s="186" t="s">
        <v>769</v>
      </c>
      <c r="K243" s="187" t="s">
        <v>5314</v>
      </c>
      <c r="L243" s="186" t="s">
        <v>5337</v>
      </c>
      <c r="M243" s="189"/>
    </row>
    <row r="244" spans="1:13" s="177" customFormat="1" x14ac:dyDescent="0.25">
      <c r="A244" s="179" t="s">
        <v>5298</v>
      </c>
      <c r="B244" s="180" t="s">
        <v>5269</v>
      </c>
      <c r="C244" s="191" t="s">
        <v>767</v>
      </c>
      <c r="D244" s="181" t="s">
        <v>3239</v>
      </c>
      <c r="E244" s="194"/>
      <c r="F244" s="194">
        <v>10000</v>
      </c>
      <c r="G244" s="195"/>
      <c r="H244" s="191" t="s">
        <v>767</v>
      </c>
      <c r="I244" s="191" t="s">
        <v>767</v>
      </c>
      <c r="J244" s="89" t="s">
        <v>769</v>
      </c>
      <c r="K244" s="56" t="s">
        <v>5314</v>
      </c>
      <c r="L244" s="89" t="s">
        <v>5338</v>
      </c>
      <c r="M244" s="182"/>
    </row>
    <row r="245" spans="1:13" s="178" customFormat="1" x14ac:dyDescent="0.25">
      <c r="A245" s="183" t="s">
        <v>5299</v>
      </c>
      <c r="B245" s="200" t="s">
        <v>5270</v>
      </c>
      <c r="C245" s="185" t="s">
        <v>4549</v>
      </c>
      <c r="D245" s="186" t="s">
        <v>2196</v>
      </c>
      <c r="E245" s="198"/>
      <c r="F245" s="196">
        <v>1000</v>
      </c>
      <c r="G245" s="197"/>
      <c r="H245" s="185" t="s">
        <v>4549</v>
      </c>
      <c r="I245" s="185" t="s">
        <v>4549</v>
      </c>
      <c r="J245" s="186" t="s">
        <v>769</v>
      </c>
      <c r="K245" s="187" t="s">
        <v>5314</v>
      </c>
      <c r="L245" s="186" t="s">
        <v>5339</v>
      </c>
      <c r="M245" s="189"/>
    </row>
    <row r="246" spans="1:13" s="177" customFormat="1" x14ac:dyDescent="0.25">
      <c r="A246" s="179" t="s">
        <v>5300</v>
      </c>
      <c r="B246" s="180" t="s">
        <v>5271</v>
      </c>
      <c r="C246" s="191" t="s">
        <v>1653</v>
      </c>
      <c r="D246" s="181" t="s">
        <v>1821</v>
      </c>
      <c r="E246" s="194"/>
      <c r="F246" s="194">
        <v>2000</v>
      </c>
      <c r="G246" s="195"/>
      <c r="H246" s="191" t="s">
        <v>1653</v>
      </c>
      <c r="I246" s="191" t="s">
        <v>1653</v>
      </c>
      <c r="J246" s="89" t="s">
        <v>769</v>
      </c>
      <c r="K246" s="56" t="s">
        <v>5314</v>
      </c>
      <c r="L246" s="89" t="s">
        <v>5340</v>
      </c>
      <c r="M246" s="182"/>
    </row>
    <row r="247" spans="1:13" s="178" customFormat="1" x14ac:dyDescent="0.25">
      <c r="A247" s="183" t="s">
        <v>5301</v>
      </c>
      <c r="B247" s="200" t="s">
        <v>5272</v>
      </c>
      <c r="C247" s="185" t="s">
        <v>3459</v>
      </c>
      <c r="D247" s="186" t="s">
        <v>3472</v>
      </c>
      <c r="E247" s="198"/>
      <c r="F247" s="196">
        <v>39900</v>
      </c>
      <c r="G247" s="197"/>
      <c r="H247" s="185" t="s">
        <v>3459</v>
      </c>
      <c r="I247" s="185" t="s">
        <v>3459</v>
      </c>
      <c r="J247" s="186" t="s">
        <v>769</v>
      </c>
      <c r="K247" s="187" t="s">
        <v>5314</v>
      </c>
      <c r="L247" s="186" t="s">
        <v>5341</v>
      </c>
      <c r="M247" s="189"/>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EEA5-C1C2-4B30-B93E-A40DCABFD15B}">
  <dimension ref="A1:M361"/>
  <sheetViews>
    <sheetView zoomScaleNormal="100" workbookViewId="0">
      <selection sqref="A1:XFD1048576"/>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48.5703125" customWidth="1"/>
    <col min="9" max="9" width="36.140625" customWidth="1"/>
    <col min="10" max="10" width="21.85546875" customWidth="1"/>
    <col min="11" max="11" width="10.5703125" bestFit="1" customWidth="1"/>
    <col min="12" max="12" width="88.7109375"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5346</v>
      </c>
      <c r="B2" s="180" t="s">
        <v>5347</v>
      </c>
      <c r="C2" s="191" t="s">
        <v>745</v>
      </c>
      <c r="D2" s="181"/>
      <c r="E2" s="194">
        <v>4665.1000000000004</v>
      </c>
      <c r="F2" s="194">
        <v>4665.1000000000004</v>
      </c>
      <c r="G2" s="195"/>
      <c r="H2" s="191" t="s">
        <v>745</v>
      </c>
      <c r="I2" s="191" t="s">
        <v>745</v>
      </c>
      <c r="J2" s="89" t="s">
        <v>769</v>
      </c>
      <c r="K2" s="56" t="s">
        <v>3251</v>
      </c>
      <c r="L2" s="89" t="s">
        <v>5507</v>
      </c>
      <c r="M2" s="182"/>
    </row>
    <row r="3" spans="1:13" s="178" customFormat="1" x14ac:dyDescent="0.25">
      <c r="A3" s="183" t="s">
        <v>5346</v>
      </c>
      <c r="B3" s="184" t="s">
        <v>5348</v>
      </c>
      <c r="C3" s="185" t="s">
        <v>745</v>
      </c>
      <c r="D3" s="186"/>
      <c r="E3" s="198">
        <v>1750.67</v>
      </c>
      <c r="F3" s="198">
        <v>1750.67</v>
      </c>
      <c r="G3" s="197"/>
      <c r="H3" s="185" t="s">
        <v>745</v>
      </c>
      <c r="I3" s="185" t="s">
        <v>745</v>
      </c>
      <c r="J3" s="186" t="s">
        <v>769</v>
      </c>
      <c r="K3" s="187" t="s">
        <v>3251</v>
      </c>
      <c r="L3" s="186" t="s">
        <v>5508</v>
      </c>
      <c r="M3" s="188"/>
    </row>
    <row r="4" spans="1:13" s="177" customFormat="1" x14ac:dyDescent="0.25">
      <c r="A4" s="179" t="s">
        <v>5346</v>
      </c>
      <c r="B4" s="180" t="s">
        <v>5349</v>
      </c>
      <c r="C4" s="191" t="s">
        <v>745</v>
      </c>
      <c r="D4" s="181"/>
      <c r="E4" s="194">
        <v>14602.5</v>
      </c>
      <c r="F4" s="194">
        <v>14602.5</v>
      </c>
      <c r="G4" s="195"/>
      <c r="H4" s="191" t="s">
        <v>745</v>
      </c>
      <c r="I4" s="191" t="s">
        <v>745</v>
      </c>
      <c r="J4" s="89" t="s">
        <v>769</v>
      </c>
      <c r="K4" s="56" t="s">
        <v>3251</v>
      </c>
      <c r="L4" s="89" t="s">
        <v>4349</v>
      </c>
      <c r="M4" s="182"/>
    </row>
    <row r="5" spans="1:13" s="178" customFormat="1" x14ac:dyDescent="0.25">
      <c r="A5" s="183" t="s">
        <v>5346</v>
      </c>
      <c r="B5" s="184" t="s">
        <v>5350</v>
      </c>
      <c r="C5" s="185" t="s">
        <v>745</v>
      </c>
      <c r="D5" s="186"/>
      <c r="E5" s="198">
        <v>10715.24</v>
      </c>
      <c r="F5" s="198">
        <v>10715.24</v>
      </c>
      <c r="G5" s="197"/>
      <c r="H5" s="185" t="s">
        <v>745</v>
      </c>
      <c r="I5" s="185" t="s">
        <v>745</v>
      </c>
      <c r="J5" s="186" t="s">
        <v>769</v>
      </c>
      <c r="K5" s="187" t="s">
        <v>3251</v>
      </c>
      <c r="L5" s="186" t="s">
        <v>4352</v>
      </c>
      <c r="M5" s="189"/>
    </row>
    <row r="6" spans="1:13" s="177" customFormat="1" x14ac:dyDescent="0.25">
      <c r="A6" s="179" t="s">
        <v>5346</v>
      </c>
      <c r="B6" s="180" t="s">
        <v>5351</v>
      </c>
      <c r="C6" s="191" t="s">
        <v>745</v>
      </c>
      <c r="D6" s="181"/>
      <c r="E6" s="194">
        <v>3708.34</v>
      </c>
      <c r="F6" s="194">
        <v>3708.34</v>
      </c>
      <c r="G6" s="195"/>
      <c r="H6" s="191" t="s">
        <v>745</v>
      </c>
      <c r="I6" s="191" t="s">
        <v>745</v>
      </c>
      <c r="J6" s="89" t="s">
        <v>769</v>
      </c>
      <c r="K6" s="56" t="s">
        <v>3251</v>
      </c>
      <c r="L6" s="89" t="s">
        <v>4348</v>
      </c>
      <c r="M6" s="182"/>
    </row>
    <row r="7" spans="1:13" s="178" customFormat="1" x14ac:dyDescent="0.25">
      <c r="A7" s="183" t="s">
        <v>5346</v>
      </c>
      <c r="B7" s="184" t="s">
        <v>5352</v>
      </c>
      <c r="C7" s="185" t="s">
        <v>745</v>
      </c>
      <c r="D7" s="186"/>
      <c r="E7" s="198">
        <v>13692</v>
      </c>
      <c r="F7" s="198">
        <v>13692</v>
      </c>
      <c r="G7" s="197"/>
      <c r="H7" s="185" t="s">
        <v>745</v>
      </c>
      <c r="I7" s="185" t="s">
        <v>745</v>
      </c>
      <c r="J7" s="186" t="s">
        <v>769</v>
      </c>
      <c r="K7" s="187" t="s">
        <v>3251</v>
      </c>
      <c r="L7" s="186" t="s">
        <v>4351</v>
      </c>
      <c r="M7" s="188"/>
    </row>
    <row r="8" spans="1:13" s="177" customFormat="1" x14ac:dyDescent="0.25">
      <c r="A8" s="179" t="s">
        <v>5346</v>
      </c>
      <c r="B8" s="180" t="s">
        <v>5353</v>
      </c>
      <c r="C8" s="191" t="s">
        <v>745</v>
      </c>
      <c r="D8" s="181"/>
      <c r="E8" s="194">
        <v>400</v>
      </c>
      <c r="F8" s="194">
        <v>400</v>
      </c>
      <c r="G8" s="195"/>
      <c r="H8" s="191" t="s">
        <v>745</v>
      </c>
      <c r="I8" s="191" t="s">
        <v>745</v>
      </c>
      <c r="J8" s="89" t="s">
        <v>769</v>
      </c>
      <c r="K8" s="56" t="s">
        <v>5498</v>
      </c>
      <c r="L8" s="89" t="s">
        <v>4350</v>
      </c>
      <c r="M8" s="182"/>
    </row>
    <row r="9" spans="1:13" s="178" customFormat="1" x14ac:dyDescent="0.25">
      <c r="A9" s="183" t="s">
        <v>5346</v>
      </c>
      <c r="B9" s="184" t="s">
        <v>5354</v>
      </c>
      <c r="C9" s="185" t="s">
        <v>745</v>
      </c>
      <c r="D9" s="186"/>
      <c r="E9" s="198">
        <v>1021</v>
      </c>
      <c r="F9" s="198">
        <v>1021</v>
      </c>
      <c r="G9" s="197"/>
      <c r="H9" s="185" t="s">
        <v>745</v>
      </c>
      <c r="I9" s="185" t="s">
        <v>745</v>
      </c>
      <c r="J9" s="186" t="s">
        <v>769</v>
      </c>
      <c r="K9" s="187" t="s">
        <v>3492</v>
      </c>
      <c r="L9" s="186" t="s">
        <v>5509</v>
      </c>
      <c r="M9" s="188"/>
    </row>
    <row r="10" spans="1:13" s="177" customFormat="1" x14ac:dyDescent="0.25">
      <c r="A10" s="179" t="s">
        <v>5355</v>
      </c>
      <c r="B10" s="180" t="s">
        <v>5356</v>
      </c>
      <c r="C10" s="191" t="s">
        <v>744</v>
      </c>
      <c r="D10" s="181"/>
      <c r="E10" s="194">
        <v>20670.98</v>
      </c>
      <c r="F10" s="194">
        <v>20670.98</v>
      </c>
      <c r="G10" s="195"/>
      <c r="H10" s="191" t="s">
        <v>744</v>
      </c>
      <c r="I10" s="191" t="s">
        <v>744</v>
      </c>
      <c r="J10" s="89" t="s">
        <v>769</v>
      </c>
      <c r="K10" s="56" t="s">
        <v>5499</v>
      </c>
      <c r="L10" s="89" t="s">
        <v>5510</v>
      </c>
      <c r="M10" s="182"/>
    </row>
    <row r="11" spans="1:13" s="178" customFormat="1" x14ac:dyDescent="0.25">
      <c r="A11" s="183" t="s">
        <v>5357</v>
      </c>
      <c r="B11" s="184" t="s">
        <v>5358</v>
      </c>
      <c r="C11" s="185" t="s">
        <v>1637</v>
      </c>
      <c r="D11" s="186"/>
      <c r="E11" s="198">
        <v>200</v>
      </c>
      <c r="F11" s="198">
        <v>200</v>
      </c>
      <c r="G11" s="197"/>
      <c r="H11" s="185" t="s">
        <v>1637</v>
      </c>
      <c r="I11" s="185" t="s">
        <v>1637</v>
      </c>
      <c r="J11" s="186" t="s">
        <v>769</v>
      </c>
      <c r="K11" s="187" t="s">
        <v>4570</v>
      </c>
      <c r="L11" s="186" t="s">
        <v>5511</v>
      </c>
      <c r="M11" s="188"/>
    </row>
    <row r="12" spans="1:13" s="177" customFormat="1" x14ac:dyDescent="0.25">
      <c r="A12" s="179" t="s">
        <v>5359</v>
      </c>
      <c r="B12" s="184" t="s">
        <v>5360</v>
      </c>
      <c r="C12" s="191" t="s">
        <v>744</v>
      </c>
      <c r="D12" s="181"/>
      <c r="E12" s="194">
        <v>1721.85</v>
      </c>
      <c r="F12" s="194">
        <v>1721.85</v>
      </c>
      <c r="G12" s="195"/>
      <c r="H12" s="191" t="s">
        <v>744</v>
      </c>
      <c r="I12" s="191" t="s">
        <v>744</v>
      </c>
      <c r="J12" s="89" t="s">
        <v>769</v>
      </c>
      <c r="K12" s="56" t="s">
        <v>3266</v>
      </c>
      <c r="L12" s="89" t="s">
        <v>5512</v>
      </c>
      <c r="M12" s="182"/>
    </row>
    <row r="13" spans="1:13" s="178" customFormat="1" x14ac:dyDescent="0.25">
      <c r="A13" s="183" t="s">
        <v>5361</v>
      </c>
      <c r="B13" s="184" t="s">
        <v>5362</v>
      </c>
      <c r="C13" s="185" t="s">
        <v>744</v>
      </c>
      <c r="D13" s="186"/>
      <c r="E13" s="198">
        <v>12120</v>
      </c>
      <c r="F13" s="198">
        <v>12120</v>
      </c>
      <c r="G13" s="197"/>
      <c r="H13" s="185" t="s">
        <v>744</v>
      </c>
      <c r="I13" s="185" t="s">
        <v>744</v>
      </c>
      <c r="J13" s="186" t="s">
        <v>769</v>
      </c>
      <c r="K13" s="187" t="s">
        <v>3266</v>
      </c>
      <c r="L13" s="186" t="s">
        <v>5513</v>
      </c>
      <c r="M13" s="188"/>
    </row>
    <row r="14" spans="1:13" s="177" customFormat="1" x14ac:dyDescent="0.25">
      <c r="A14" s="179" t="s">
        <v>5363</v>
      </c>
      <c r="B14" s="180" t="s">
        <v>5364</v>
      </c>
      <c r="C14" s="191" t="s">
        <v>744</v>
      </c>
      <c r="D14" s="181"/>
      <c r="E14" s="194">
        <v>14452.2</v>
      </c>
      <c r="F14" s="194">
        <v>14452.2</v>
      </c>
      <c r="G14" s="195"/>
      <c r="H14" s="191" t="s">
        <v>744</v>
      </c>
      <c r="I14" s="191" t="s">
        <v>744</v>
      </c>
      <c r="J14" s="89" t="s">
        <v>769</v>
      </c>
      <c r="K14" s="56" t="s">
        <v>3266</v>
      </c>
      <c r="L14" s="89" t="s">
        <v>5514</v>
      </c>
      <c r="M14" s="182"/>
    </row>
    <row r="15" spans="1:13" s="178" customFormat="1" x14ac:dyDescent="0.25">
      <c r="A15" s="183" t="s">
        <v>5365</v>
      </c>
      <c r="B15" s="184" t="s">
        <v>5366</v>
      </c>
      <c r="C15" s="185" t="s">
        <v>191</v>
      </c>
      <c r="D15" s="186"/>
      <c r="E15" s="198">
        <v>500</v>
      </c>
      <c r="F15" s="198">
        <v>500</v>
      </c>
      <c r="G15" s="197"/>
      <c r="H15" s="185" t="s">
        <v>191</v>
      </c>
      <c r="I15" s="185" t="s">
        <v>191</v>
      </c>
      <c r="J15" s="186" t="s">
        <v>769</v>
      </c>
      <c r="K15" s="187" t="s">
        <v>4573</v>
      </c>
      <c r="L15" s="186" t="s">
        <v>5515</v>
      </c>
      <c r="M15" s="188"/>
    </row>
    <row r="16" spans="1:13" s="177" customFormat="1" x14ac:dyDescent="0.25">
      <c r="A16" s="179" t="s">
        <v>5367</v>
      </c>
      <c r="B16" s="180" t="s">
        <v>5368</v>
      </c>
      <c r="C16" s="191" t="s">
        <v>3030</v>
      </c>
      <c r="D16" s="181"/>
      <c r="E16" s="194">
        <v>19550</v>
      </c>
      <c r="F16" s="194">
        <v>19550</v>
      </c>
      <c r="G16" s="195"/>
      <c r="H16" s="191" t="s">
        <v>3030</v>
      </c>
      <c r="I16" s="191" t="s">
        <v>3030</v>
      </c>
      <c r="J16" s="89" t="s">
        <v>769</v>
      </c>
      <c r="K16" s="56" t="s">
        <v>4573</v>
      </c>
      <c r="L16" s="89" t="s">
        <v>5516</v>
      </c>
      <c r="M16" s="182"/>
    </row>
    <row r="17" spans="1:13" s="178" customFormat="1" x14ac:dyDescent="0.25">
      <c r="A17" s="183" t="s">
        <v>5369</v>
      </c>
      <c r="B17" s="184" t="s">
        <v>5370</v>
      </c>
      <c r="C17" s="185" t="s">
        <v>3083</v>
      </c>
      <c r="D17" s="186"/>
      <c r="E17" s="198">
        <v>4176</v>
      </c>
      <c r="F17" s="198">
        <v>4176</v>
      </c>
      <c r="G17" s="197"/>
      <c r="H17" s="197" t="s">
        <v>5566</v>
      </c>
      <c r="I17" s="197" t="s">
        <v>5567</v>
      </c>
      <c r="J17" s="186" t="s">
        <v>1254</v>
      </c>
      <c r="K17" s="187" t="s">
        <v>4573</v>
      </c>
      <c r="L17" s="186" t="s">
        <v>5154</v>
      </c>
      <c r="M17" s="188"/>
    </row>
    <row r="18" spans="1:13" s="177" customFormat="1" x14ac:dyDescent="0.25">
      <c r="A18" s="179" t="s">
        <v>5371</v>
      </c>
      <c r="B18" s="180" t="s">
        <v>5372</v>
      </c>
      <c r="C18" s="191" t="s">
        <v>3083</v>
      </c>
      <c r="D18" s="181"/>
      <c r="E18" s="194">
        <v>2725</v>
      </c>
      <c r="F18" s="194">
        <v>2725</v>
      </c>
      <c r="G18" s="195"/>
      <c r="H18" s="195" t="s">
        <v>5566</v>
      </c>
      <c r="I18" s="195" t="s">
        <v>5568</v>
      </c>
      <c r="J18" s="89" t="s">
        <v>1254</v>
      </c>
      <c r="K18" s="56" t="s">
        <v>4573</v>
      </c>
      <c r="L18" s="89" t="s">
        <v>4641</v>
      </c>
      <c r="M18" s="182"/>
    </row>
    <row r="19" spans="1:13" s="178" customFormat="1" x14ac:dyDescent="0.25">
      <c r="A19" s="183" t="s">
        <v>5373</v>
      </c>
      <c r="B19" s="184" t="s">
        <v>5374</v>
      </c>
      <c r="C19" s="185" t="s">
        <v>5482</v>
      </c>
      <c r="D19" s="186"/>
      <c r="E19" s="198">
        <v>20000</v>
      </c>
      <c r="F19" s="198">
        <v>20000</v>
      </c>
      <c r="G19" s="197"/>
      <c r="H19" s="185" t="s">
        <v>5482</v>
      </c>
      <c r="I19" s="185" t="s">
        <v>5482</v>
      </c>
      <c r="J19" s="186" t="s">
        <v>4569</v>
      </c>
      <c r="K19" s="187" t="s">
        <v>5500</v>
      </c>
      <c r="L19" s="186" t="s">
        <v>5517</v>
      </c>
      <c r="M19" s="189"/>
    </row>
    <row r="20" spans="1:13" s="177" customFormat="1" x14ac:dyDescent="0.25">
      <c r="A20" s="179" t="s">
        <v>5375</v>
      </c>
      <c r="B20" s="180" t="s">
        <v>5376</v>
      </c>
      <c r="C20" s="191" t="s">
        <v>5483</v>
      </c>
      <c r="D20" s="181"/>
      <c r="E20" s="194">
        <v>39000</v>
      </c>
      <c r="F20" s="194">
        <v>39000</v>
      </c>
      <c r="G20" s="195"/>
      <c r="H20" s="191" t="s">
        <v>5483</v>
      </c>
      <c r="I20" s="191" t="s">
        <v>5483</v>
      </c>
      <c r="J20" s="89" t="s">
        <v>4569</v>
      </c>
      <c r="K20" s="56" t="s">
        <v>5500</v>
      </c>
      <c r="L20" s="89" t="s">
        <v>5518</v>
      </c>
      <c r="M20" s="182"/>
    </row>
    <row r="21" spans="1:13" s="178" customFormat="1" x14ac:dyDescent="0.25">
      <c r="A21" s="183" t="s">
        <v>5377</v>
      </c>
      <c r="B21" s="184" t="s">
        <v>5378</v>
      </c>
      <c r="C21" s="185" t="s">
        <v>217</v>
      </c>
      <c r="D21" s="186"/>
      <c r="E21" s="198">
        <v>25000</v>
      </c>
      <c r="F21" s="198">
        <v>25000</v>
      </c>
      <c r="G21" s="197"/>
      <c r="H21" s="185" t="s">
        <v>217</v>
      </c>
      <c r="I21" s="185" t="s">
        <v>217</v>
      </c>
      <c r="J21" s="186" t="s">
        <v>4569</v>
      </c>
      <c r="K21" s="187" t="s">
        <v>5500</v>
      </c>
      <c r="L21" s="186" t="s">
        <v>5519</v>
      </c>
      <c r="M21" s="188"/>
    </row>
    <row r="22" spans="1:13" s="177" customFormat="1" x14ac:dyDescent="0.25">
      <c r="A22" s="179" t="s">
        <v>5379</v>
      </c>
      <c r="B22" s="180" t="s">
        <v>5380</v>
      </c>
      <c r="C22" s="191" t="s">
        <v>732</v>
      </c>
      <c r="D22" s="181"/>
      <c r="E22" s="194">
        <v>39000</v>
      </c>
      <c r="F22" s="194">
        <v>39000</v>
      </c>
      <c r="G22" s="195"/>
      <c r="H22" s="191" t="s">
        <v>732</v>
      </c>
      <c r="I22" s="191" t="s">
        <v>732</v>
      </c>
      <c r="J22" s="89" t="s">
        <v>4569</v>
      </c>
      <c r="K22" s="56" t="s">
        <v>5500</v>
      </c>
      <c r="L22" s="89" t="s">
        <v>5520</v>
      </c>
      <c r="M22" s="182"/>
    </row>
    <row r="23" spans="1:13" s="178" customFormat="1" x14ac:dyDescent="0.25">
      <c r="A23" s="183" t="s">
        <v>5381</v>
      </c>
      <c r="B23" s="184" t="s">
        <v>5382</v>
      </c>
      <c r="C23" s="185" t="s">
        <v>506</v>
      </c>
      <c r="D23" s="190"/>
      <c r="E23" s="198">
        <v>25000</v>
      </c>
      <c r="F23" s="198">
        <v>25000</v>
      </c>
      <c r="G23" s="197"/>
      <c r="H23" s="185" t="s">
        <v>506</v>
      </c>
      <c r="I23" s="185" t="s">
        <v>506</v>
      </c>
      <c r="J23" s="186" t="s">
        <v>4569</v>
      </c>
      <c r="K23" s="187" t="s">
        <v>5500</v>
      </c>
      <c r="L23" s="186" t="s">
        <v>5521</v>
      </c>
      <c r="M23" s="188"/>
    </row>
    <row r="24" spans="1:13" s="177" customFormat="1" x14ac:dyDescent="0.25">
      <c r="A24" s="179" t="s">
        <v>5383</v>
      </c>
      <c r="B24" s="180" t="s">
        <v>5384</v>
      </c>
      <c r="C24" s="191" t="s">
        <v>505</v>
      </c>
      <c r="D24" s="181"/>
      <c r="E24" s="194">
        <v>39000</v>
      </c>
      <c r="F24" s="194">
        <v>39000</v>
      </c>
      <c r="G24" s="195"/>
      <c r="H24" s="191" t="s">
        <v>505</v>
      </c>
      <c r="I24" s="191" t="s">
        <v>505</v>
      </c>
      <c r="J24" s="89" t="s">
        <v>4569</v>
      </c>
      <c r="K24" s="56" t="s">
        <v>5500</v>
      </c>
      <c r="L24" s="89" t="s">
        <v>5522</v>
      </c>
      <c r="M24" s="182"/>
    </row>
    <row r="25" spans="1:13" s="178" customFormat="1" x14ac:dyDescent="0.25">
      <c r="A25" s="183" t="s">
        <v>5385</v>
      </c>
      <c r="B25" s="184" t="s">
        <v>5386</v>
      </c>
      <c r="C25" s="185" t="s">
        <v>1755</v>
      </c>
      <c r="D25" s="190"/>
      <c r="E25" s="198">
        <v>39000</v>
      </c>
      <c r="F25" s="198">
        <v>39000</v>
      </c>
      <c r="G25" s="197"/>
      <c r="H25" s="185" t="s">
        <v>1755</v>
      </c>
      <c r="I25" s="185" t="s">
        <v>1755</v>
      </c>
      <c r="J25" s="186" t="s">
        <v>4569</v>
      </c>
      <c r="K25" s="187" t="s">
        <v>5500</v>
      </c>
      <c r="L25" s="186" t="s">
        <v>5523</v>
      </c>
      <c r="M25" s="188"/>
    </row>
    <row r="26" spans="1:13" s="177" customFormat="1" x14ac:dyDescent="0.25">
      <c r="A26" s="179" t="s">
        <v>5387</v>
      </c>
      <c r="B26" s="184" t="s">
        <v>5388</v>
      </c>
      <c r="C26" s="191" t="s">
        <v>219</v>
      </c>
      <c r="D26" s="181"/>
      <c r="E26" s="194">
        <v>30000</v>
      </c>
      <c r="F26" s="194">
        <v>30000</v>
      </c>
      <c r="G26" s="195"/>
      <c r="H26" s="191" t="s">
        <v>219</v>
      </c>
      <c r="I26" s="191" t="s">
        <v>219</v>
      </c>
      <c r="J26" s="89" t="s">
        <v>4569</v>
      </c>
      <c r="K26" s="56" t="s">
        <v>5500</v>
      </c>
      <c r="L26" s="89" t="s">
        <v>5524</v>
      </c>
      <c r="M26" s="182"/>
    </row>
    <row r="27" spans="1:13" s="178" customFormat="1" x14ac:dyDescent="0.25">
      <c r="A27" s="183" t="s">
        <v>5389</v>
      </c>
      <c r="B27" s="184" t="s">
        <v>5390</v>
      </c>
      <c r="C27" s="185" t="s">
        <v>2620</v>
      </c>
      <c r="D27" s="186"/>
      <c r="E27" s="198">
        <v>39000</v>
      </c>
      <c r="F27" s="198">
        <v>39000</v>
      </c>
      <c r="G27" s="197"/>
      <c r="H27" s="185" t="s">
        <v>2620</v>
      </c>
      <c r="I27" s="185" t="s">
        <v>2620</v>
      </c>
      <c r="J27" s="186" t="s">
        <v>4569</v>
      </c>
      <c r="K27" s="187" t="s">
        <v>5500</v>
      </c>
      <c r="L27" s="186" t="s">
        <v>5525</v>
      </c>
      <c r="M27" s="188"/>
    </row>
    <row r="28" spans="1:13" s="177" customFormat="1" x14ac:dyDescent="0.25">
      <c r="A28" s="179" t="s">
        <v>5391</v>
      </c>
      <c r="B28" s="180" t="s">
        <v>5392</v>
      </c>
      <c r="C28" s="191" t="s">
        <v>165</v>
      </c>
      <c r="D28" s="181"/>
      <c r="E28" s="194">
        <v>7000</v>
      </c>
      <c r="F28" s="194">
        <v>7000</v>
      </c>
      <c r="G28" s="195"/>
      <c r="H28" s="191" t="s">
        <v>165</v>
      </c>
      <c r="I28" s="191" t="s">
        <v>165</v>
      </c>
      <c r="J28" s="89" t="s">
        <v>769</v>
      </c>
      <c r="K28" s="56" t="s">
        <v>5500</v>
      </c>
      <c r="L28" s="89" t="s">
        <v>5526</v>
      </c>
      <c r="M28" s="182"/>
    </row>
    <row r="29" spans="1:13" s="178" customFormat="1" x14ac:dyDescent="0.25">
      <c r="A29" s="183" t="s">
        <v>5393</v>
      </c>
      <c r="B29" s="184" t="s">
        <v>5394</v>
      </c>
      <c r="C29" s="185" t="s">
        <v>221</v>
      </c>
      <c r="D29" s="186"/>
      <c r="E29" s="198">
        <v>4280</v>
      </c>
      <c r="F29" s="198">
        <v>4280</v>
      </c>
      <c r="G29" s="197"/>
      <c r="H29" s="185" t="s">
        <v>221</v>
      </c>
      <c r="I29" s="185" t="s">
        <v>221</v>
      </c>
      <c r="J29" s="186" t="s">
        <v>769</v>
      </c>
      <c r="K29" s="187" t="s">
        <v>5500</v>
      </c>
      <c r="L29" s="186" t="s">
        <v>5527</v>
      </c>
      <c r="M29" s="188"/>
    </row>
    <row r="30" spans="1:13" s="177" customFormat="1" x14ac:dyDescent="0.25">
      <c r="A30" s="179" t="s">
        <v>5395</v>
      </c>
      <c r="B30" s="180" t="s">
        <v>5396</v>
      </c>
      <c r="C30" s="191" t="s">
        <v>5484</v>
      </c>
      <c r="D30" s="181"/>
      <c r="E30" s="194">
        <v>300</v>
      </c>
      <c r="F30" s="194">
        <v>300</v>
      </c>
      <c r="G30" s="195"/>
      <c r="H30" s="191" t="s">
        <v>5484</v>
      </c>
      <c r="I30" s="191" t="s">
        <v>5484</v>
      </c>
      <c r="J30" s="89" t="s">
        <v>769</v>
      </c>
      <c r="K30" s="56" t="s">
        <v>5500</v>
      </c>
      <c r="L30" s="89" t="s">
        <v>5528</v>
      </c>
      <c r="M30" s="182"/>
    </row>
    <row r="31" spans="1:13" s="178" customFormat="1" x14ac:dyDescent="0.25">
      <c r="A31" s="183" t="s">
        <v>5397</v>
      </c>
      <c r="B31" s="184" t="s">
        <v>5398</v>
      </c>
      <c r="C31" s="185" t="s">
        <v>221</v>
      </c>
      <c r="D31" s="186"/>
      <c r="E31" s="198">
        <v>4100</v>
      </c>
      <c r="F31" s="198">
        <v>4100</v>
      </c>
      <c r="G31" s="197"/>
      <c r="H31" s="185" t="s">
        <v>221</v>
      </c>
      <c r="I31" s="185" t="s">
        <v>221</v>
      </c>
      <c r="J31" s="186" t="s">
        <v>769</v>
      </c>
      <c r="K31" s="187" t="s">
        <v>5500</v>
      </c>
      <c r="L31" s="186" t="s">
        <v>3495</v>
      </c>
      <c r="M31" s="188"/>
    </row>
    <row r="32" spans="1:13" s="177" customFormat="1" x14ac:dyDescent="0.25">
      <c r="A32" s="179" t="s">
        <v>5399</v>
      </c>
      <c r="B32" s="180" t="s">
        <v>5400</v>
      </c>
      <c r="C32" s="191" t="s">
        <v>5242</v>
      </c>
      <c r="D32" s="181"/>
      <c r="E32" s="194">
        <v>2150</v>
      </c>
      <c r="F32" s="194">
        <v>2150</v>
      </c>
      <c r="G32" s="195"/>
      <c r="H32" s="191" t="s">
        <v>5242</v>
      </c>
      <c r="I32" s="191" t="s">
        <v>5242</v>
      </c>
      <c r="J32" s="89" t="s">
        <v>769</v>
      </c>
      <c r="K32" s="56" t="s">
        <v>5500</v>
      </c>
      <c r="L32" s="89" t="s">
        <v>5529</v>
      </c>
      <c r="M32" s="182"/>
    </row>
    <row r="33" spans="1:13" s="178" customFormat="1" x14ac:dyDescent="0.25">
      <c r="A33" s="183" t="s">
        <v>5401</v>
      </c>
      <c r="B33" s="184" t="s">
        <v>5402</v>
      </c>
      <c r="C33" s="185" t="s">
        <v>4551</v>
      </c>
      <c r="D33" s="186"/>
      <c r="E33" s="198">
        <v>4200</v>
      </c>
      <c r="F33" s="198">
        <v>4200</v>
      </c>
      <c r="G33" s="197"/>
      <c r="H33" s="185" t="s">
        <v>4551</v>
      </c>
      <c r="I33" s="185" t="s">
        <v>4551</v>
      </c>
      <c r="J33" s="186" t="s">
        <v>769</v>
      </c>
      <c r="K33" s="187" t="s">
        <v>5500</v>
      </c>
      <c r="L33" s="186" t="s">
        <v>5530</v>
      </c>
      <c r="M33" s="189"/>
    </row>
    <row r="34" spans="1:13" s="177" customFormat="1" x14ac:dyDescent="0.25">
      <c r="A34" s="179" t="s">
        <v>5403</v>
      </c>
      <c r="B34" s="180" t="s">
        <v>5404</v>
      </c>
      <c r="C34" s="191" t="s">
        <v>3933</v>
      </c>
      <c r="D34" s="181"/>
      <c r="E34" s="194">
        <v>800</v>
      </c>
      <c r="F34" s="194">
        <v>800</v>
      </c>
      <c r="G34" s="195"/>
      <c r="H34" s="191" t="s">
        <v>3933</v>
      </c>
      <c r="I34" s="191" t="s">
        <v>3933</v>
      </c>
      <c r="J34" s="89" t="s">
        <v>769</v>
      </c>
      <c r="K34" s="56" t="s">
        <v>3327</v>
      </c>
      <c r="L34" s="89" t="s">
        <v>5531</v>
      </c>
      <c r="M34" s="182"/>
    </row>
    <row r="35" spans="1:13" s="178" customFormat="1" x14ac:dyDescent="0.25">
      <c r="A35" s="183" t="s">
        <v>5405</v>
      </c>
      <c r="B35" s="184" t="s">
        <v>5406</v>
      </c>
      <c r="C35" s="185" t="s">
        <v>1399</v>
      </c>
      <c r="D35" s="186"/>
      <c r="E35" s="198">
        <v>4170</v>
      </c>
      <c r="F35" s="198">
        <v>4170</v>
      </c>
      <c r="G35" s="197"/>
      <c r="H35" s="185" t="s">
        <v>1399</v>
      </c>
      <c r="I35" s="185" t="s">
        <v>1399</v>
      </c>
      <c r="J35" s="186" t="s">
        <v>769</v>
      </c>
      <c r="K35" s="187" t="s">
        <v>3327</v>
      </c>
      <c r="L35" s="186" t="s">
        <v>5532</v>
      </c>
      <c r="M35" s="188"/>
    </row>
    <row r="36" spans="1:13" s="177" customFormat="1" x14ac:dyDescent="0.25">
      <c r="A36" s="179" t="s">
        <v>5407</v>
      </c>
      <c r="B36" s="180" t="s">
        <v>5408</v>
      </c>
      <c r="C36" s="191" t="s">
        <v>5485</v>
      </c>
      <c r="D36" s="181"/>
      <c r="E36" s="194">
        <v>981.89</v>
      </c>
      <c r="F36" s="194">
        <v>981.89</v>
      </c>
      <c r="G36" s="195"/>
      <c r="H36" s="191" t="s">
        <v>5485</v>
      </c>
      <c r="I36" s="191" t="s">
        <v>5485</v>
      </c>
      <c r="J36" s="89" t="s">
        <v>769</v>
      </c>
      <c r="K36" s="56" t="s">
        <v>3335</v>
      </c>
      <c r="L36" s="89" t="s">
        <v>5533</v>
      </c>
      <c r="M36" s="182"/>
    </row>
    <row r="37" spans="1:13" s="178" customFormat="1" x14ac:dyDescent="0.25">
      <c r="A37" s="183" t="s">
        <v>5409</v>
      </c>
      <c r="B37" s="184" t="s">
        <v>5410</v>
      </c>
      <c r="C37" s="185" t="s">
        <v>2180</v>
      </c>
      <c r="D37" s="186"/>
      <c r="E37" s="198">
        <v>402</v>
      </c>
      <c r="F37" s="198">
        <v>402</v>
      </c>
      <c r="G37" s="197"/>
      <c r="H37" s="185" t="s">
        <v>2180</v>
      </c>
      <c r="I37" s="185" t="s">
        <v>2180</v>
      </c>
      <c r="J37" s="186" t="s">
        <v>769</v>
      </c>
      <c r="K37" s="187" t="s">
        <v>5501</v>
      </c>
      <c r="L37" s="186" t="s">
        <v>5534</v>
      </c>
      <c r="M37" s="189"/>
    </row>
    <row r="38" spans="1:13" s="177" customFormat="1" x14ac:dyDescent="0.25">
      <c r="A38" s="179" t="s">
        <v>5411</v>
      </c>
      <c r="B38" s="180" t="s">
        <v>5412</v>
      </c>
      <c r="C38" s="191" t="s">
        <v>5486</v>
      </c>
      <c r="D38" s="181"/>
      <c r="E38" s="194">
        <v>2600</v>
      </c>
      <c r="F38" s="194">
        <v>2600</v>
      </c>
      <c r="G38" s="195"/>
      <c r="H38" s="191" t="s">
        <v>5486</v>
      </c>
      <c r="I38" s="191" t="s">
        <v>5486</v>
      </c>
      <c r="J38" s="89" t="s">
        <v>769</v>
      </c>
      <c r="K38" s="56" t="s">
        <v>5501</v>
      </c>
      <c r="L38" s="89" t="s">
        <v>5535</v>
      </c>
      <c r="M38" s="182"/>
    </row>
    <row r="39" spans="1:13" s="178" customFormat="1" x14ac:dyDescent="0.25">
      <c r="A39" s="183" t="s">
        <v>5413</v>
      </c>
      <c r="B39" s="184" t="s">
        <v>5414</v>
      </c>
      <c r="C39" s="185" t="s">
        <v>1298</v>
      </c>
      <c r="D39" s="186"/>
      <c r="E39" s="198">
        <v>1070</v>
      </c>
      <c r="F39" s="198">
        <v>1070</v>
      </c>
      <c r="G39" s="197"/>
      <c r="H39" s="185" t="s">
        <v>1298</v>
      </c>
      <c r="I39" s="185" t="s">
        <v>1298</v>
      </c>
      <c r="J39" s="186" t="s">
        <v>769</v>
      </c>
      <c r="K39" s="187" t="s">
        <v>5501</v>
      </c>
      <c r="L39" s="186" t="s">
        <v>5536</v>
      </c>
      <c r="M39" s="188"/>
    </row>
    <row r="40" spans="1:13" s="177" customFormat="1" x14ac:dyDescent="0.25">
      <c r="A40" s="179" t="s">
        <v>5415</v>
      </c>
      <c r="B40" s="180" t="s">
        <v>5416</v>
      </c>
      <c r="C40" s="191" t="s">
        <v>741</v>
      </c>
      <c r="D40" s="181"/>
      <c r="E40" s="194">
        <v>800</v>
      </c>
      <c r="F40" s="194">
        <v>800</v>
      </c>
      <c r="G40" s="195"/>
      <c r="H40" s="191" t="s">
        <v>741</v>
      </c>
      <c r="I40" s="191" t="s">
        <v>741</v>
      </c>
      <c r="J40" s="89" t="s">
        <v>769</v>
      </c>
      <c r="K40" s="56" t="s">
        <v>5230</v>
      </c>
      <c r="L40" s="89" t="s">
        <v>4598</v>
      </c>
      <c r="M40" s="182"/>
    </row>
    <row r="41" spans="1:13" s="178" customFormat="1" x14ac:dyDescent="0.25">
      <c r="A41" s="183" t="s">
        <v>5417</v>
      </c>
      <c r="B41" s="184" t="s">
        <v>5418</v>
      </c>
      <c r="C41" s="185" t="s">
        <v>3536</v>
      </c>
      <c r="D41" s="186"/>
      <c r="E41" s="198">
        <v>1900</v>
      </c>
      <c r="F41" s="198">
        <v>1900</v>
      </c>
      <c r="G41" s="197"/>
      <c r="H41" s="185" t="s">
        <v>3536</v>
      </c>
      <c r="I41" s="185" t="s">
        <v>3536</v>
      </c>
      <c r="J41" s="186" t="s">
        <v>769</v>
      </c>
      <c r="K41" s="187" t="s">
        <v>5230</v>
      </c>
      <c r="L41" s="186" t="s">
        <v>5537</v>
      </c>
      <c r="M41" s="188"/>
    </row>
    <row r="42" spans="1:13" s="177" customFormat="1" x14ac:dyDescent="0.25">
      <c r="A42" s="179" t="s">
        <v>5419</v>
      </c>
      <c r="B42" s="180" t="s">
        <v>5420</v>
      </c>
      <c r="C42" s="191" t="s">
        <v>1647</v>
      </c>
      <c r="D42" s="181"/>
      <c r="E42" s="194">
        <v>6000</v>
      </c>
      <c r="F42" s="194">
        <v>6000</v>
      </c>
      <c r="G42" s="195"/>
      <c r="H42" s="191" t="s">
        <v>1647</v>
      </c>
      <c r="I42" s="191" t="s">
        <v>1647</v>
      </c>
      <c r="J42" s="89" t="s">
        <v>769</v>
      </c>
      <c r="K42" s="56" t="s">
        <v>5230</v>
      </c>
      <c r="L42" s="89" t="s">
        <v>5538</v>
      </c>
      <c r="M42" s="182"/>
    </row>
    <row r="43" spans="1:13" s="178" customFormat="1" x14ac:dyDescent="0.25">
      <c r="A43" s="183" t="s">
        <v>5421</v>
      </c>
      <c r="B43" s="184" t="s">
        <v>5422</v>
      </c>
      <c r="C43" s="185" t="s">
        <v>931</v>
      </c>
      <c r="D43" s="186"/>
      <c r="E43" s="198">
        <v>680</v>
      </c>
      <c r="F43" s="198">
        <v>680</v>
      </c>
      <c r="G43" s="197"/>
      <c r="H43" s="185" t="s">
        <v>931</v>
      </c>
      <c r="I43" s="185" t="s">
        <v>931</v>
      </c>
      <c r="J43" s="186" t="s">
        <v>769</v>
      </c>
      <c r="K43" s="187" t="s">
        <v>5502</v>
      </c>
      <c r="L43" s="186" t="s">
        <v>5539</v>
      </c>
      <c r="M43" s="188"/>
    </row>
    <row r="44" spans="1:13" s="177" customFormat="1" x14ac:dyDescent="0.25">
      <c r="A44" s="179" t="s">
        <v>5423</v>
      </c>
      <c r="B44" s="184" t="s">
        <v>5424</v>
      </c>
      <c r="C44" s="191" t="s">
        <v>5487</v>
      </c>
      <c r="D44" s="181"/>
      <c r="E44" s="194">
        <v>400</v>
      </c>
      <c r="F44" s="194">
        <v>400</v>
      </c>
      <c r="G44" s="195"/>
      <c r="H44" s="191" t="s">
        <v>5487</v>
      </c>
      <c r="I44" s="191" t="s">
        <v>5487</v>
      </c>
      <c r="J44" s="89" t="s">
        <v>769</v>
      </c>
      <c r="K44" s="56" t="s">
        <v>4576</v>
      </c>
      <c r="L44" s="89" t="s">
        <v>5540</v>
      </c>
      <c r="M44" s="182"/>
    </row>
    <row r="45" spans="1:13" s="178" customFormat="1" x14ac:dyDescent="0.25">
      <c r="A45" s="183" t="s">
        <v>5425</v>
      </c>
      <c r="B45" s="184" t="s">
        <v>5426</v>
      </c>
      <c r="C45" s="185" t="s">
        <v>5488</v>
      </c>
      <c r="D45" s="186"/>
      <c r="E45" s="198">
        <v>39900</v>
      </c>
      <c r="F45" s="198">
        <v>39900</v>
      </c>
      <c r="G45" s="197"/>
      <c r="H45" s="185" t="s">
        <v>5488</v>
      </c>
      <c r="I45" s="185" t="s">
        <v>5488</v>
      </c>
      <c r="J45" s="186" t="s">
        <v>4569</v>
      </c>
      <c r="K45" s="187" t="s">
        <v>4576</v>
      </c>
      <c r="L45" s="186" t="s">
        <v>5541</v>
      </c>
      <c r="M45" s="188"/>
    </row>
    <row r="46" spans="1:13" s="177" customFormat="1" x14ac:dyDescent="0.25">
      <c r="A46" s="179" t="s">
        <v>5427</v>
      </c>
      <c r="B46" s="180" t="s">
        <v>5428</v>
      </c>
      <c r="C46" s="191" t="s">
        <v>297</v>
      </c>
      <c r="D46" s="181"/>
      <c r="E46" s="194">
        <v>3500</v>
      </c>
      <c r="F46" s="194">
        <v>3500</v>
      </c>
      <c r="G46" s="195"/>
      <c r="H46" s="191" t="s">
        <v>297</v>
      </c>
      <c r="I46" s="191" t="s">
        <v>297</v>
      </c>
      <c r="J46" s="89" t="s">
        <v>4569</v>
      </c>
      <c r="K46" s="56" t="s">
        <v>4577</v>
      </c>
      <c r="L46" s="89" t="s">
        <v>5542</v>
      </c>
      <c r="M46" s="182"/>
    </row>
    <row r="47" spans="1:13" s="178" customFormat="1" x14ac:dyDescent="0.25">
      <c r="A47" s="183" t="s">
        <v>5429</v>
      </c>
      <c r="B47" s="184" t="s">
        <v>5430</v>
      </c>
      <c r="C47" s="185" t="s">
        <v>4551</v>
      </c>
      <c r="D47" s="186"/>
      <c r="E47" s="198">
        <v>39000</v>
      </c>
      <c r="F47" s="198">
        <v>39000</v>
      </c>
      <c r="G47" s="197"/>
      <c r="H47" s="185" t="s">
        <v>4551</v>
      </c>
      <c r="I47" s="185" t="s">
        <v>4551</v>
      </c>
      <c r="J47" s="186" t="s">
        <v>4569</v>
      </c>
      <c r="K47" s="187" t="s">
        <v>4577</v>
      </c>
      <c r="L47" s="186" t="s">
        <v>5543</v>
      </c>
      <c r="M47" s="188"/>
    </row>
    <row r="48" spans="1:13" s="177" customFormat="1" x14ac:dyDescent="0.25">
      <c r="A48" s="179" t="s">
        <v>5431</v>
      </c>
      <c r="B48" s="180" t="s">
        <v>5432</v>
      </c>
      <c r="C48" s="191" t="s">
        <v>5489</v>
      </c>
      <c r="D48" s="181"/>
      <c r="E48" s="194">
        <v>780</v>
      </c>
      <c r="F48" s="194">
        <v>780</v>
      </c>
      <c r="G48" s="195"/>
      <c r="H48" s="191" t="s">
        <v>5489</v>
      </c>
      <c r="I48" s="191" t="s">
        <v>5489</v>
      </c>
      <c r="J48" s="89" t="s">
        <v>769</v>
      </c>
      <c r="K48" s="56" t="s">
        <v>4577</v>
      </c>
      <c r="L48" s="89" t="s">
        <v>5544</v>
      </c>
      <c r="M48" s="182"/>
    </row>
    <row r="49" spans="1:13" s="178" customFormat="1" x14ac:dyDescent="0.25">
      <c r="A49" s="183" t="s">
        <v>5433</v>
      </c>
      <c r="B49" s="184" t="s">
        <v>4752</v>
      </c>
      <c r="C49" s="185" t="s">
        <v>322</v>
      </c>
      <c r="D49" s="186"/>
      <c r="E49" s="198">
        <v>25000</v>
      </c>
      <c r="F49" s="198">
        <v>25000</v>
      </c>
      <c r="G49" s="197"/>
      <c r="H49" s="185" t="s">
        <v>322</v>
      </c>
      <c r="I49" s="185" t="s">
        <v>322</v>
      </c>
      <c r="J49" s="186" t="s">
        <v>4754</v>
      </c>
      <c r="K49" s="187" t="s">
        <v>5503</v>
      </c>
      <c r="L49" s="186" t="s">
        <v>4755</v>
      </c>
      <c r="M49" s="188"/>
    </row>
    <row r="50" spans="1:13" s="177" customFormat="1" x14ac:dyDescent="0.25">
      <c r="A50" s="179" t="s">
        <v>5434</v>
      </c>
      <c r="B50" s="180" t="s">
        <v>5435</v>
      </c>
      <c r="C50" s="191" t="s">
        <v>3391</v>
      </c>
      <c r="D50" s="181"/>
      <c r="E50" s="194">
        <v>3200</v>
      </c>
      <c r="F50" s="194">
        <v>3200</v>
      </c>
      <c r="G50" s="195"/>
      <c r="H50" s="191" t="s">
        <v>3391</v>
      </c>
      <c r="I50" s="191" t="s">
        <v>3391</v>
      </c>
      <c r="J50" s="89" t="s">
        <v>769</v>
      </c>
      <c r="K50" s="56" t="s">
        <v>4579</v>
      </c>
      <c r="L50" s="89" t="s">
        <v>5545</v>
      </c>
      <c r="M50" s="182"/>
    </row>
    <row r="51" spans="1:13" s="178" customFormat="1" x14ac:dyDescent="0.25">
      <c r="A51" s="183" t="s">
        <v>5436</v>
      </c>
      <c r="B51" s="184" t="s">
        <v>5437</v>
      </c>
      <c r="C51" s="185" t="s">
        <v>4536</v>
      </c>
      <c r="D51" s="186"/>
      <c r="E51" s="198">
        <v>1400</v>
      </c>
      <c r="F51" s="198">
        <v>1400</v>
      </c>
      <c r="G51" s="197"/>
      <c r="H51" s="185" t="s">
        <v>4536</v>
      </c>
      <c r="I51" s="185" t="s">
        <v>4536</v>
      </c>
      <c r="J51" s="186" t="s">
        <v>769</v>
      </c>
      <c r="K51" s="187" t="s">
        <v>4579</v>
      </c>
      <c r="L51" s="186" t="s">
        <v>5546</v>
      </c>
      <c r="M51" s="189"/>
    </row>
    <row r="52" spans="1:13" s="177" customFormat="1" x14ac:dyDescent="0.25">
      <c r="A52" s="179" t="s">
        <v>5438</v>
      </c>
      <c r="B52" s="180" t="s">
        <v>5439</v>
      </c>
      <c r="C52" s="191" t="s">
        <v>4159</v>
      </c>
      <c r="D52" s="181"/>
      <c r="E52" s="194">
        <v>425.83</v>
      </c>
      <c r="F52" s="194">
        <v>425.83</v>
      </c>
      <c r="G52" s="195"/>
      <c r="H52" s="191" t="s">
        <v>4159</v>
      </c>
      <c r="I52" s="191" t="s">
        <v>4159</v>
      </c>
      <c r="J52" s="89" t="s">
        <v>769</v>
      </c>
      <c r="K52" s="56" t="s">
        <v>3483</v>
      </c>
      <c r="L52" s="89" t="s">
        <v>2217</v>
      </c>
      <c r="M52" s="182"/>
    </row>
    <row r="53" spans="1:13" s="178" customFormat="1" x14ac:dyDescent="0.25">
      <c r="A53" s="183" t="s">
        <v>5440</v>
      </c>
      <c r="B53" s="184" t="s">
        <v>5441</v>
      </c>
      <c r="C53" s="185" t="s">
        <v>928</v>
      </c>
      <c r="D53" s="186"/>
      <c r="E53" s="198">
        <v>550</v>
      </c>
      <c r="F53" s="198">
        <v>550</v>
      </c>
      <c r="G53" s="197"/>
      <c r="H53" s="185" t="s">
        <v>928</v>
      </c>
      <c r="I53" s="185" t="s">
        <v>928</v>
      </c>
      <c r="J53" s="186" t="s">
        <v>769</v>
      </c>
      <c r="K53" s="187" t="s">
        <v>3483</v>
      </c>
      <c r="L53" s="186" t="s">
        <v>5547</v>
      </c>
      <c r="M53" s="188"/>
    </row>
    <row r="54" spans="1:13" s="177" customFormat="1" x14ac:dyDescent="0.25">
      <c r="A54" s="179" t="s">
        <v>5442</v>
      </c>
      <c r="B54" s="180" t="s">
        <v>5443</v>
      </c>
      <c r="C54" s="191" t="s">
        <v>3467</v>
      </c>
      <c r="D54" s="181"/>
      <c r="E54" s="194">
        <v>3070</v>
      </c>
      <c r="F54" s="194">
        <v>3070</v>
      </c>
      <c r="G54" s="195"/>
      <c r="H54" s="191" t="s">
        <v>3467</v>
      </c>
      <c r="I54" s="191" t="s">
        <v>3467</v>
      </c>
      <c r="J54" s="89" t="s">
        <v>769</v>
      </c>
      <c r="K54" s="56" t="s">
        <v>3483</v>
      </c>
      <c r="L54" s="89" t="s">
        <v>5548</v>
      </c>
      <c r="M54" s="182"/>
    </row>
    <row r="55" spans="1:13" s="178" customFormat="1" x14ac:dyDescent="0.25">
      <c r="A55" s="183" t="s">
        <v>5444</v>
      </c>
      <c r="B55" s="184" t="s">
        <v>5445</v>
      </c>
      <c r="C55" s="185" t="s">
        <v>5024</v>
      </c>
      <c r="D55" s="190"/>
      <c r="E55" s="198">
        <v>2430</v>
      </c>
      <c r="F55" s="198">
        <v>2430</v>
      </c>
      <c r="G55" s="197"/>
      <c r="H55" s="185" t="s">
        <v>5024</v>
      </c>
      <c r="I55" s="185" t="s">
        <v>5024</v>
      </c>
      <c r="J55" s="186" t="s">
        <v>769</v>
      </c>
      <c r="K55" s="187" t="s">
        <v>3483</v>
      </c>
      <c r="L55" s="186" t="s">
        <v>5549</v>
      </c>
      <c r="M55" s="188"/>
    </row>
    <row r="56" spans="1:13" s="177" customFormat="1" x14ac:dyDescent="0.25">
      <c r="A56" s="179" t="s">
        <v>5446</v>
      </c>
      <c r="B56" s="180" t="s">
        <v>5447</v>
      </c>
      <c r="C56" s="191" t="s">
        <v>1393</v>
      </c>
      <c r="D56" s="181"/>
      <c r="E56" s="194">
        <v>6240</v>
      </c>
      <c r="F56" s="194">
        <v>6240</v>
      </c>
      <c r="G56" s="195"/>
      <c r="H56" s="191" t="s">
        <v>1393</v>
      </c>
      <c r="I56" s="191" t="s">
        <v>1393</v>
      </c>
      <c r="J56" s="89" t="s">
        <v>769</v>
      </c>
      <c r="K56" s="56" t="s">
        <v>4580</v>
      </c>
      <c r="L56" s="89" t="s">
        <v>5550</v>
      </c>
      <c r="M56" s="182"/>
    </row>
    <row r="57" spans="1:13" s="178" customFormat="1" x14ac:dyDescent="0.25">
      <c r="A57" s="183" t="s">
        <v>5448</v>
      </c>
      <c r="B57" s="184" t="s">
        <v>5449</v>
      </c>
      <c r="C57" s="185" t="s">
        <v>5483</v>
      </c>
      <c r="D57" s="190"/>
      <c r="E57" s="198">
        <v>4200</v>
      </c>
      <c r="F57" s="198">
        <v>4200</v>
      </c>
      <c r="G57" s="197"/>
      <c r="H57" s="185" t="s">
        <v>5483</v>
      </c>
      <c r="I57" s="185" t="s">
        <v>5483</v>
      </c>
      <c r="J57" s="186" t="s">
        <v>769</v>
      </c>
      <c r="K57" s="187" t="s">
        <v>3484</v>
      </c>
      <c r="L57" s="186" t="s">
        <v>5551</v>
      </c>
      <c r="M57" s="188"/>
    </row>
    <row r="58" spans="1:13" s="177" customFormat="1" x14ac:dyDescent="0.25">
      <c r="A58" s="179" t="s">
        <v>5450</v>
      </c>
      <c r="B58" s="184" t="s">
        <v>5451</v>
      </c>
      <c r="C58" s="191" t="s">
        <v>5490</v>
      </c>
      <c r="D58" s="181"/>
      <c r="E58" s="194">
        <v>82.8</v>
      </c>
      <c r="F58" s="194">
        <v>82.8</v>
      </c>
      <c r="G58" s="195"/>
      <c r="H58" s="191" t="s">
        <v>5490</v>
      </c>
      <c r="I58" s="191" t="s">
        <v>5490</v>
      </c>
      <c r="J58" s="89" t="s">
        <v>769</v>
      </c>
      <c r="K58" s="56" t="s">
        <v>3484</v>
      </c>
      <c r="L58" s="89" t="s">
        <v>5552</v>
      </c>
      <c r="M58" s="182"/>
    </row>
    <row r="59" spans="1:13" s="178" customFormat="1" x14ac:dyDescent="0.25">
      <c r="A59" s="183" t="s">
        <v>5452</v>
      </c>
      <c r="B59" s="184" t="s">
        <v>5453</v>
      </c>
      <c r="C59" s="185" t="s">
        <v>4716</v>
      </c>
      <c r="D59" s="186"/>
      <c r="E59" s="198">
        <v>700</v>
      </c>
      <c r="F59" s="198">
        <v>700</v>
      </c>
      <c r="G59" s="197"/>
      <c r="H59" s="185" t="s">
        <v>4716</v>
      </c>
      <c r="I59" s="185" t="s">
        <v>4716</v>
      </c>
      <c r="J59" s="186" t="s">
        <v>769</v>
      </c>
      <c r="K59" s="187" t="s">
        <v>5504</v>
      </c>
      <c r="L59" s="186" t="s">
        <v>5553</v>
      </c>
      <c r="M59" s="188"/>
    </row>
    <row r="60" spans="1:13" s="177" customFormat="1" x14ac:dyDescent="0.25">
      <c r="A60" s="179" t="s">
        <v>5454</v>
      </c>
      <c r="B60" s="180" t="s">
        <v>5455</v>
      </c>
      <c r="C60" s="191" t="s">
        <v>5491</v>
      </c>
      <c r="D60" s="181"/>
      <c r="E60" s="194">
        <v>5000</v>
      </c>
      <c r="F60" s="194">
        <v>5000</v>
      </c>
      <c r="G60" s="195"/>
      <c r="H60" s="191" t="s">
        <v>5491</v>
      </c>
      <c r="I60" s="191" t="s">
        <v>5491</v>
      </c>
      <c r="J60" s="89" t="s">
        <v>769</v>
      </c>
      <c r="K60" s="56" t="s">
        <v>5504</v>
      </c>
      <c r="L60" s="89" t="s">
        <v>5554</v>
      </c>
      <c r="M60" s="182"/>
    </row>
    <row r="61" spans="1:13" s="178" customFormat="1" x14ac:dyDescent="0.25">
      <c r="A61" s="183" t="s">
        <v>5456</v>
      </c>
      <c r="B61" s="184" t="s">
        <v>5457</v>
      </c>
      <c r="C61" s="185" t="s">
        <v>1758</v>
      </c>
      <c r="D61" s="186"/>
      <c r="E61" s="198">
        <v>7057.5</v>
      </c>
      <c r="F61" s="198">
        <v>7057.5</v>
      </c>
      <c r="G61" s="197"/>
      <c r="H61" s="185" t="s">
        <v>5569</v>
      </c>
      <c r="I61" s="185" t="s">
        <v>5569</v>
      </c>
      <c r="J61" s="186" t="s">
        <v>1254</v>
      </c>
      <c r="K61" s="187" t="s">
        <v>4582</v>
      </c>
      <c r="L61" s="186" t="s">
        <v>4624</v>
      </c>
      <c r="M61" s="188"/>
    </row>
    <row r="62" spans="1:13" s="177" customFormat="1" x14ac:dyDescent="0.25">
      <c r="A62" s="179" t="s">
        <v>5458</v>
      </c>
      <c r="B62" s="180" t="s">
        <v>5459</v>
      </c>
      <c r="C62" s="191" t="s">
        <v>4544</v>
      </c>
      <c r="D62" s="181"/>
      <c r="E62" s="194">
        <v>2000</v>
      </c>
      <c r="F62" s="194">
        <v>2000</v>
      </c>
      <c r="G62" s="195"/>
      <c r="H62" s="191" t="s">
        <v>4544</v>
      </c>
      <c r="I62" s="191" t="s">
        <v>4544</v>
      </c>
      <c r="J62" s="89" t="s">
        <v>769</v>
      </c>
      <c r="K62" s="56" t="s">
        <v>4582</v>
      </c>
      <c r="L62" s="89" t="s">
        <v>4611</v>
      </c>
      <c r="M62" s="182"/>
    </row>
    <row r="63" spans="1:13" s="178" customFormat="1" x14ac:dyDescent="0.25">
      <c r="A63" s="183" t="s">
        <v>5460</v>
      </c>
      <c r="B63" s="184" t="s">
        <v>5461</v>
      </c>
      <c r="C63" s="185" t="s">
        <v>5492</v>
      </c>
      <c r="D63" s="186"/>
      <c r="E63" s="198">
        <v>800</v>
      </c>
      <c r="F63" s="198">
        <v>800</v>
      </c>
      <c r="G63" s="197"/>
      <c r="H63" s="185" t="s">
        <v>5492</v>
      </c>
      <c r="I63" s="185" t="s">
        <v>5492</v>
      </c>
      <c r="J63" s="186" t="s">
        <v>769</v>
      </c>
      <c r="K63" s="187" t="s">
        <v>3486</v>
      </c>
      <c r="L63" s="186" t="s">
        <v>5555</v>
      </c>
      <c r="M63" s="188"/>
    </row>
    <row r="64" spans="1:13" s="177" customFormat="1" x14ac:dyDescent="0.25">
      <c r="A64" s="179" t="s">
        <v>5462</v>
      </c>
      <c r="B64" s="180" t="s">
        <v>5463</v>
      </c>
      <c r="C64" s="191" t="s">
        <v>5493</v>
      </c>
      <c r="D64" s="181"/>
      <c r="E64" s="194">
        <v>350</v>
      </c>
      <c r="F64" s="194">
        <v>350</v>
      </c>
      <c r="G64" s="195"/>
      <c r="H64" s="191" t="s">
        <v>5493</v>
      </c>
      <c r="I64" s="191" t="s">
        <v>5493</v>
      </c>
      <c r="J64" s="89" t="s">
        <v>769</v>
      </c>
      <c r="K64" s="56" t="s">
        <v>3486</v>
      </c>
      <c r="L64" s="89" t="s">
        <v>5556</v>
      </c>
      <c r="M64" s="182"/>
    </row>
    <row r="65" spans="1:13" s="178" customFormat="1" x14ac:dyDescent="0.25">
      <c r="A65" s="183" t="s">
        <v>5464</v>
      </c>
      <c r="B65" s="184" t="s">
        <v>5465</v>
      </c>
      <c r="C65" s="185" t="s">
        <v>274</v>
      </c>
      <c r="D65" s="186"/>
      <c r="E65" s="198">
        <v>37000</v>
      </c>
      <c r="F65" s="198">
        <v>37000</v>
      </c>
      <c r="G65" s="197"/>
      <c r="H65" s="185" t="s">
        <v>274</v>
      </c>
      <c r="I65" s="185" t="s">
        <v>274</v>
      </c>
      <c r="J65" s="186" t="s">
        <v>769</v>
      </c>
      <c r="K65" s="187" t="s">
        <v>3486</v>
      </c>
      <c r="L65" s="186" t="s">
        <v>5557</v>
      </c>
      <c r="M65" s="189"/>
    </row>
    <row r="66" spans="1:13" s="177" customFormat="1" x14ac:dyDescent="0.25">
      <c r="A66" s="179" t="s">
        <v>5466</v>
      </c>
      <c r="B66" s="180" t="s">
        <v>5467</v>
      </c>
      <c r="C66" s="191" t="s">
        <v>1761</v>
      </c>
      <c r="D66" s="181"/>
      <c r="E66" s="194">
        <v>1000</v>
      </c>
      <c r="F66" s="194">
        <v>1000</v>
      </c>
      <c r="G66" s="195"/>
      <c r="H66" s="191" t="s">
        <v>1761</v>
      </c>
      <c r="I66" s="191" t="s">
        <v>1761</v>
      </c>
      <c r="J66" s="89" t="s">
        <v>769</v>
      </c>
      <c r="K66" s="56" t="s">
        <v>3486</v>
      </c>
      <c r="L66" s="89" t="s">
        <v>5558</v>
      </c>
      <c r="M66" s="182"/>
    </row>
    <row r="67" spans="1:13" s="178" customFormat="1" x14ac:dyDescent="0.25">
      <c r="A67" s="183" t="s">
        <v>5468</v>
      </c>
      <c r="B67" s="184" t="s">
        <v>5469</v>
      </c>
      <c r="C67" s="185" t="s">
        <v>5494</v>
      </c>
      <c r="D67" s="186"/>
      <c r="E67" s="198">
        <v>8370.7000000000007</v>
      </c>
      <c r="F67" s="198">
        <v>8370.7000000000007</v>
      </c>
      <c r="G67" s="197"/>
      <c r="H67" s="185" t="s">
        <v>5570</v>
      </c>
      <c r="I67" s="185" t="s">
        <v>5571</v>
      </c>
      <c r="J67" s="186" t="s">
        <v>1254</v>
      </c>
      <c r="K67" s="187" t="s">
        <v>3486</v>
      </c>
      <c r="L67" s="186" t="s">
        <v>5559</v>
      </c>
      <c r="M67" s="188"/>
    </row>
    <row r="68" spans="1:13" s="177" customFormat="1" x14ac:dyDescent="0.25">
      <c r="A68" s="179" t="s">
        <v>5470</v>
      </c>
      <c r="B68" s="180" t="s">
        <v>5471</v>
      </c>
      <c r="C68" s="191" t="s">
        <v>5495</v>
      </c>
      <c r="D68" s="181"/>
      <c r="E68" s="194">
        <v>850</v>
      </c>
      <c r="F68" s="194">
        <v>850</v>
      </c>
      <c r="G68" s="195"/>
      <c r="H68" s="191" t="s">
        <v>5495</v>
      </c>
      <c r="I68" s="191" t="s">
        <v>5495</v>
      </c>
      <c r="J68" s="89" t="s">
        <v>769</v>
      </c>
      <c r="K68" s="56" t="s">
        <v>5505</v>
      </c>
      <c r="L68" s="89" t="s">
        <v>5560</v>
      </c>
      <c r="M68" s="182"/>
    </row>
    <row r="69" spans="1:13" s="178" customFormat="1" x14ac:dyDescent="0.25">
      <c r="A69" s="183" t="s">
        <v>5472</v>
      </c>
      <c r="B69" s="184" t="s">
        <v>5473</v>
      </c>
      <c r="C69" s="185" t="s">
        <v>3996</v>
      </c>
      <c r="D69" s="186"/>
      <c r="E69" s="198">
        <v>423</v>
      </c>
      <c r="F69" s="198">
        <v>423</v>
      </c>
      <c r="G69" s="197"/>
      <c r="H69" s="185" t="s">
        <v>3996</v>
      </c>
      <c r="I69" s="185" t="s">
        <v>3996</v>
      </c>
      <c r="J69" s="186" t="s">
        <v>769</v>
      </c>
      <c r="K69" s="187" t="s">
        <v>5505</v>
      </c>
      <c r="L69" s="186" t="s">
        <v>5561</v>
      </c>
      <c r="M69" s="189"/>
    </row>
    <row r="70" spans="1:13" s="177" customFormat="1" x14ac:dyDescent="0.25">
      <c r="A70" s="179" t="s">
        <v>5474</v>
      </c>
      <c r="B70" s="180" t="s">
        <v>5475</v>
      </c>
      <c r="C70" s="191" t="s">
        <v>3455</v>
      </c>
      <c r="D70" s="181"/>
      <c r="E70" s="194">
        <v>350</v>
      </c>
      <c r="F70" s="194">
        <v>350</v>
      </c>
      <c r="G70" s="195"/>
      <c r="H70" s="191" t="s">
        <v>3455</v>
      </c>
      <c r="I70" s="191" t="s">
        <v>3455</v>
      </c>
      <c r="J70" s="89" t="s">
        <v>769</v>
      </c>
      <c r="K70" s="56" t="s">
        <v>3489</v>
      </c>
      <c r="L70" s="89" t="s">
        <v>5562</v>
      </c>
      <c r="M70" s="182"/>
    </row>
    <row r="71" spans="1:13" s="178" customFormat="1" x14ac:dyDescent="0.25">
      <c r="A71" s="183" t="s">
        <v>5476</v>
      </c>
      <c r="B71" s="184" t="s">
        <v>5477</v>
      </c>
      <c r="C71" s="185" t="s">
        <v>5496</v>
      </c>
      <c r="D71" s="186"/>
      <c r="E71" s="198">
        <v>24000</v>
      </c>
      <c r="F71" s="198">
        <v>24000</v>
      </c>
      <c r="G71" s="197"/>
      <c r="H71" s="185" t="s">
        <v>5496</v>
      </c>
      <c r="I71" s="185" t="s">
        <v>5496</v>
      </c>
      <c r="J71" s="186" t="s">
        <v>769</v>
      </c>
      <c r="K71" s="187" t="s">
        <v>3490</v>
      </c>
      <c r="L71" s="186" t="s">
        <v>5563</v>
      </c>
      <c r="M71" s="188"/>
    </row>
    <row r="72" spans="1:13" s="177" customFormat="1" x14ac:dyDescent="0.25">
      <c r="A72" s="179" t="s">
        <v>5478</v>
      </c>
      <c r="B72" s="180" t="s">
        <v>5479</v>
      </c>
      <c r="C72" s="191" t="s">
        <v>4758</v>
      </c>
      <c r="D72" s="181"/>
      <c r="E72" s="194">
        <v>1500</v>
      </c>
      <c r="F72" s="194">
        <v>1500</v>
      </c>
      <c r="G72" s="195"/>
      <c r="H72" s="191" t="s">
        <v>4758</v>
      </c>
      <c r="I72" s="191" t="s">
        <v>4758</v>
      </c>
      <c r="J72" s="89" t="s">
        <v>769</v>
      </c>
      <c r="K72" s="56" t="s">
        <v>5506</v>
      </c>
      <c r="L72" s="89" t="s">
        <v>5564</v>
      </c>
      <c r="M72" s="182"/>
    </row>
    <row r="73" spans="1:13" s="178" customFormat="1" x14ac:dyDescent="0.25">
      <c r="A73" s="183" t="s">
        <v>5480</v>
      </c>
      <c r="B73" s="184" t="s">
        <v>5481</v>
      </c>
      <c r="C73" s="185" t="s">
        <v>5497</v>
      </c>
      <c r="D73" s="186"/>
      <c r="E73" s="198">
        <v>480</v>
      </c>
      <c r="F73" s="198">
        <v>480</v>
      </c>
      <c r="G73" s="197"/>
      <c r="H73" s="185" t="s">
        <v>5497</v>
      </c>
      <c r="I73" s="185" t="s">
        <v>5497</v>
      </c>
      <c r="J73" s="186" t="s">
        <v>769</v>
      </c>
      <c r="K73" s="187" t="s">
        <v>4584</v>
      </c>
      <c r="L73" s="186" t="s">
        <v>5565</v>
      </c>
      <c r="M73" s="188"/>
    </row>
    <row r="74" spans="1:13" s="177" customFormat="1" x14ac:dyDescent="0.25">
      <c r="A74" s="179" t="s">
        <v>5572</v>
      </c>
      <c r="B74" s="180" t="s">
        <v>5573</v>
      </c>
      <c r="C74" s="191" t="s">
        <v>744</v>
      </c>
      <c r="D74" s="181"/>
      <c r="E74" s="194">
        <v>100</v>
      </c>
      <c r="F74" s="194">
        <v>100</v>
      </c>
      <c r="G74" s="195"/>
      <c r="H74" s="191" t="s">
        <v>744</v>
      </c>
      <c r="I74" s="191" t="s">
        <v>744</v>
      </c>
      <c r="J74" s="89" t="s">
        <v>769</v>
      </c>
      <c r="K74" s="56" t="s">
        <v>5665</v>
      </c>
      <c r="L74" s="89" t="s">
        <v>5674</v>
      </c>
      <c r="M74" s="182"/>
    </row>
    <row r="75" spans="1:13" s="178" customFormat="1" x14ac:dyDescent="0.25">
      <c r="A75" s="183" t="s">
        <v>5574</v>
      </c>
      <c r="B75" s="184" t="s">
        <v>5575</v>
      </c>
      <c r="C75" s="185" t="s">
        <v>1511</v>
      </c>
      <c r="D75" s="186"/>
      <c r="E75" s="198">
        <v>64</v>
      </c>
      <c r="F75" s="196">
        <v>64</v>
      </c>
      <c r="G75" s="197"/>
      <c r="H75" s="185" t="s">
        <v>1511</v>
      </c>
      <c r="I75" s="185" t="s">
        <v>1511</v>
      </c>
      <c r="J75" s="186" t="s">
        <v>769</v>
      </c>
      <c r="K75" s="187" t="s">
        <v>5666</v>
      </c>
      <c r="L75" s="186" t="s">
        <v>5675</v>
      </c>
      <c r="M75" s="188"/>
    </row>
    <row r="76" spans="1:13" s="177" customFormat="1" x14ac:dyDescent="0.25">
      <c r="A76" s="179" t="s">
        <v>5576</v>
      </c>
      <c r="B76" s="184" t="s">
        <v>5577</v>
      </c>
      <c r="C76" s="191" t="s">
        <v>3322</v>
      </c>
      <c r="D76" s="181"/>
      <c r="E76" s="194">
        <v>3200</v>
      </c>
      <c r="F76" s="194">
        <v>3200</v>
      </c>
      <c r="G76" s="195"/>
      <c r="H76" s="191" t="s">
        <v>3322</v>
      </c>
      <c r="I76" s="191" t="s">
        <v>3322</v>
      </c>
      <c r="J76" s="89" t="s">
        <v>769</v>
      </c>
      <c r="K76" s="89" t="s">
        <v>3610</v>
      </c>
      <c r="L76" s="89" t="s">
        <v>5676</v>
      </c>
      <c r="M76" s="182"/>
    </row>
    <row r="77" spans="1:13" s="178" customFormat="1" x14ac:dyDescent="0.25">
      <c r="A77" s="183" t="s">
        <v>5578</v>
      </c>
      <c r="B77" s="184" t="s">
        <v>5579</v>
      </c>
      <c r="C77" s="185" t="s">
        <v>184</v>
      </c>
      <c r="D77" s="186"/>
      <c r="E77" s="198">
        <v>3500</v>
      </c>
      <c r="F77" s="196">
        <v>3500</v>
      </c>
      <c r="G77" s="197"/>
      <c r="H77" s="185" t="s">
        <v>184</v>
      </c>
      <c r="I77" s="185" t="s">
        <v>184</v>
      </c>
      <c r="J77" s="186" t="s">
        <v>769</v>
      </c>
      <c r="K77" s="186" t="s">
        <v>3611</v>
      </c>
      <c r="L77" s="186" t="s">
        <v>4625</v>
      </c>
      <c r="M77" s="188"/>
    </row>
    <row r="78" spans="1:13" s="177" customFormat="1" x14ac:dyDescent="0.25">
      <c r="A78" s="179" t="s">
        <v>5580</v>
      </c>
      <c r="B78" s="180" t="s">
        <v>5581</v>
      </c>
      <c r="C78" s="191" t="s">
        <v>741</v>
      </c>
      <c r="D78" s="181"/>
      <c r="E78" s="194">
        <v>70</v>
      </c>
      <c r="F78" s="194">
        <v>70</v>
      </c>
      <c r="G78" s="195"/>
      <c r="H78" s="191" t="s">
        <v>741</v>
      </c>
      <c r="I78" s="191" t="s">
        <v>741</v>
      </c>
      <c r="J78" s="89" t="s">
        <v>769</v>
      </c>
      <c r="K78" s="89" t="s">
        <v>3488</v>
      </c>
      <c r="L78" s="89" t="s">
        <v>5677</v>
      </c>
      <c r="M78" s="182"/>
    </row>
    <row r="79" spans="1:13" s="178" customFormat="1" x14ac:dyDescent="0.25">
      <c r="A79" s="183" t="s">
        <v>5582</v>
      </c>
      <c r="B79" s="200" t="s">
        <v>5583</v>
      </c>
      <c r="C79" s="185" t="s">
        <v>5024</v>
      </c>
      <c r="D79" s="186"/>
      <c r="E79" s="198">
        <v>5480</v>
      </c>
      <c r="F79" s="196">
        <v>5480</v>
      </c>
      <c r="G79" s="197"/>
      <c r="H79" s="185" t="s">
        <v>5024</v>
      </c>
      <c r="I79" s="185" t="s">
        <v>5024</v>
      </c>
      <c r="J79" s="186" t="s">
        <v>769</v>
      </c>
      <c r="K79" s="186" t="s">
        <v>3488</v>
      </c>
      <c r="L79" s="186" t="s">
        <v>5678</v>
      </c>
      <c r="M79" s="188"/>
    </row>
    <row r="80" spans="1:13" s="177" customFormat="1" x14ac:dyDescent="0.25">
      <c r="A80" s="179" t="s">
        <v>5584</v>
      </c>
      <c r="B80" s="180" t="s">
        <v>5585</v>
      </c>
      <c r="C80" s="191" t="s">
        <v>5652</v>
      </c>
      <c r="D80" s="181"/>
      <c r="E80" s="194">
        <v>29973</v>
      </c>
      <c r="F80" s="194">
        <v>29973</v>
      </c>
      <c r="G80" s="195"/>
      <c r="H80" s="191" t="s">
        <v>5711</v>
      </c>
      <c r="I80" s="191" t="s">
        <v>5712</v>
      </c>
      <c r="J80" s="89" t="s">
        <v>1254</v>
      </c>
      <c r="K80" s="89" t="s">
        <v>3488</v>
      </c>
      <c r="L80" s="89" t="s">
        <v>5679</v>
      </c>
      <c r="M80" s="182"/>
    </row>
    <row r="81" spans="1:13" s="178" customFormat="1" x14ac:dyDescent="0.25">
      <c r="A81" s="183" t="s">
        <v>5586</v>
      </c>
      <c r="B81" s="184" t="s">
        <v>5587</v>
      </c>
      <c r="C81" s="185" t="s">
        <v>5653</v>
      </c>
      <c r="D81" s="186"/>
      <c r="E81" s="198">
        <v>820</v>
      </c>
      <c r="F81" s="196">
        <v>820</v>
      </c>
      <c r="G81" s="197"/>
      <c r="H81" s="185" t="s">
        <v>5653</v>
      </c>
      <c r="I81" s="185" t="s">
        <v>5653</v>
      </c>
      <c r="J81" s="186" t="s">
        <v>769</v>
      </c>
      <c r="K81" s="186" t="s">
        <v>4713</v>
      </c>
      <c r="L81" s="186" t="s">
        <v>5680</v>
      </c>
      <c r="M81" s="188"/>
    </row>
    <row r="82" spans="1:13" s="177" customFormat="1" x14ac:dyDescent="0.25">
      <c r="A82" s="179" t="s">
        <v>5588</v>
      </c>
      <c r="B82" s="180" t="s">
        <v>5589</v>
      </c>
      <c r="C82" s="191" t="s">
        <v>5654</v>
      </c>
      <c r="D82" s="181"/>
      <c r="E82" s="194">
        <v>1301.4000000000001</v>
      </c>
      <c r="F82" s="194">
        <v>1301.4000000000001</v>
      </c>
      <c r="G82" s="195"/>
      <c r="H82" s="191" t="s">
        <v>5654</v>
      </c>
      <c r="I82" s="191" t="s">
        <v>5654</v>
      </c>
      <c r="J82" s="89" t="s">
        <v>769</v>
      </c>
      <c r="K82" s="89" t="s">
        <v>3613</v>
      </c>
      <c r="L82" s="89" t="s">
        <v>5681</v>
      </c>
      <c r="M82" s="182"/>
    </row>
    <row r="83" spans="1:13" s="178" customFormat="1" x14ac:dyDescent="0.25">
      <c r="A83" s="183" t="s">
        <v>5590</v>
      </c>
      <c r="B83" s="184" t="s">
        <v>5591</v>
      </c>
      <c r="C83" s="185" t="s">
        <v>5655</v>
      </c>
      <c r="D83" s="186"/>
      <c r="E83" s="198">
        <v>800</v>
      </c>
      <c r="F83" s="196">
        <v>800</v>
      </c>
      <c r="G83" s="197"/>
      <c r="H83" s="185" t="s">
        <v>5655</v>
      </c>
      <c r="I83" s="185" t="s">
        <v>5655</v>
      </c>
      <c r="J83" s="186" t="s">
        <v>769</v>
      </c>
      <c r="K83" s="186" t="s">
        <v>3670</v>
      </c>
      <c r="L83" s="186" t="s">
        <v>5682</v>
      </c>
      <c r="M83" s="189"/>
    </row>
    <row r="84" spans="1:13" s="177" customFormat="1" x14ac:dyDescent="0.25">
      <c r="A84" s="179" t="s">
        <v>5592</v>
      </c>
      <c r="B84" s="180" t="s">
        <v>5593</v>
      </c>
      <c r="C84" s="191" t="s">
        <v>931</v>
      </c>
      <c r="D84" s="181"/>
      <c r="E84" s="194">
        <v>680</v>
      </c>
      <c r="F84" s="194">
        <v>680</v>
      </c>
      <c r="G84" s="195"/>
      <c r="H84" s="191" t="s">
        <v>931</v>
      </c>
      <c r="I84" s="191" t="s">
        <v>931</v>
      </c>
      <c r="J84" s="89" t="s">
        <v>769</v>
      </c>
      <c r="K84" s="89" t="s">
        <v>5667</v>
      </c>
      <c r="L84" s="89" t="s">
        <v>5683</v>
      </c>
      <c r="M84" s="182"/>
    </row>
    <row r="85" spans="1:13" s="178" customFormat="1" x14ac:dyDescent="0.25">
      <c r="A85" s="183" t="s">
        <v>5594</v>
      </c>
      <c r="B85" s="184" t="s">
        <v>5595</v>
      </c>
      <c r="C85" s="185" t="s">
        <v>5656</v>
      </c>
      <c r="D85" s="186"/>
      <c r="E85" s="198">
        <v>7100</v>
      </c>
      <c r="F85" s="196">
        <v>7100</v>
      </c>
      <c r="G85" s="197"/>
      <c r="H85" s="185" t="s">
        <v>5656</v>
      </c>
      <c r="I85" s="185" t="s">
        <v>5656</v>
      </c>
      <c r="J85" s="186" t="s">
        <v>769</v>
      </c>
      <c r="K85" s="186" t="s">
        <v>5667</v>
      </c>
      <c r="L85" s="186" t="s">
        <v>5684</v>
      </c>
      <c r="M85" s="188"/>
    </row>
    <row r="86" spans="1:13" s="177" customFormat="1" x14ac:dyDescent="0.25">
      <c r="A86" s="179" t="s">
        <v>5596</v>
      </c>
      <c r="B86" s="180" t="s">
        <v>5597</v>
      </c>
      <c r="C86" s="191" t="s">
        <v>931</v>
      </c>
      <c r="D86" s="181"/>
      <c r="E86" s="194">
        <v>2010</v>
      </c>
      <c r="F86" s="194">
        <v>2010</v>
      </c>
      <c r="G86" s="195"/>
      <c r="H86" s="191" t="s">
        <v>931</v>
      </c>
      <c r="I86" s="191" t="s">
        <v>931</v>
      </c>
      <c r="J86" s="89" t="s">
        <v>769</v>
      </c>
      <c r="K86" s="89" t="s">
        <v>5667</v>
      </c>
      <c r="L86" s="89" t="s">
        <v>5685</v>
      </c>
      <c r="M86" s="182"/>
    </row>
    <row r="87" spans="1:13" s="178" customFormat="1" x14ac:dyDescent="0.25">
      <c r="A87" s="183" t="s">
        <v>5598</v>
      </c>
      <c r="B87" s="184" t="s">
        <v>5599</v>
      </c>
      <c r="C87" s="185" t="s">
        <v>4159</v>
      </c>
      <c r="D87" s="190"/>
      <c r="E87" s="198">
        <v>228.85</v>
      </c>
      <c r="F87" s="196">
        <v>228.85</v>
      </c>
      <c r="G87" s="197"/>
      <c r="H87" s="185" t="s">
        <v>4159</v>
      </c>
      <c r="I87" s="185" t="s">
        <v>4159</v>
      </c>
      <c r="J87" s="186" t="s">
        <v>769</v>
      </c>
      <c r="K87" s="186" t="s">
        <v>4731</v>
      </c>
      <c r="L87" s="186" t="s">
        <v>2217</v>
      </c>
      <c r="M87" s="188"/>
    </row>
    <row r="88" spans="1:13" s="177" customFormat="1" x14ac:dyDescent="0.25">
      <c r="A88" s="179" t="s">
        <v>5600</v>
      </c>
      <c r="B88" s="180" t="s">
        <v>5601</v>
      </c>
      <c r="C88" s="191" t="s">
        <v>3468</v>
      </c>
      <c r="D88" s="181"/>
      <c r="E88" s="194">
        <v>615</v>
      </c>
      <c r="F88" s="194">
        <v>615</v>
      </c>
      <c r="G88" s="195"/>
      <c r="H88" s="191" t="s">
        <v>3468</v>
      </c>
      <c r="I88" s="191" t="s">
        <v>3468</v>
      </c>
      <c r="J88" s="89" t="s">
        <v>769</v>
      </c>
      <c r="K88" s="89" t="s">
        <v>4731</v>
      </c>
      <c r="L88" s="89" t="s">
        <v>5686</v>
      </c>
      <c r="M88" s="182"/>
    </row>
    <row r="89" spans="1:13" s="178" customFormat="1" x14ac:dyDescent="0.25">
      <c r="A89" s="183" t="s">
        <v>5602</v>
      </c>
      <c r="B89" s="184" t="s">
        <v>5603</v>
      </c>
      <c r="C89" s="185" t="s">
        <v>4543</v>
      </c>
      <c r="D89" s="190"/>
      <c r="E89" s="198">
        <v>345.45</v>
      </c>
      <c r="F89" s="196">
        <v>345.45</v>
      </c>
      <c r="G89" s="197"/>
      <c r="H89" s="185" t="s">
        <v>4543</v>
      </c>
      <c r="I89" s="185" t="s">
        <v>4543</v>
      </c>
      <c r="J89" s="186" t="s">
        <v>769</v>
      </c>
      <c r="K89" s="186" t="s">
        <v>4731</v>
      </c>
      <c r="L89" s="186" t="s">
        <v>5687</v>
      </c>
      <c r="M89" s="188"/>
    </row>
    <row r="90" spans="1:13" s="177" customFormat="1" x14ac:dyDescent="0.25">
      <c r="A90" s="179" t="s">
        <v>5604</v>
      </c>
      <c r="B90" s="184" t="s">
        <v>5605</v>
      </c>
      <c r="C90" s="191" t="s">
        <v>5657</v>
      </c>
      <c r="D90" s="181"/>
      <c r="E90" s="194">
        <v>12000</v>
      </c>
      <c r="F90" s="194">
        <v>12000</v>
      </c>
      <c r="G90" s="195"/>
      <c r="H90" s="191" t="s">
        <v>5657</v>
      </c>
      <c r="I90" s="191" t="s">
        <v>5657</v>
      </c>
      <c r="J90" s="89" t="s">
        <v>769</v>
      </c>
      <c r="K90" s="89" t="s">
        <v>5668</v>
      </c>
      <c r="L90" s="89" t="s">
        <v>5688</v>
      </c>
      <c r="M90" s="182"/>
    </row>
    <row r="91" spans="1:13" s="178" customFormat="1" x14ac:dyDescent="0.25">
      <c r="A91" s="183" t="s">
        <v>5606</v>
      </c>
      <c r="B91" s="184" t="s">
        <v>5607</v>
      </c>
      <c r="C91" s="185" t="s">
        <v>5658</v>
      </c>
      <c r="D91" s="186"/>
      <c r="E91" s="198">
        <v>100</v>
      </c>
      <c r="F91" s="196">
        <v>100</v>
      </c>
      <c r="G91" s="197"/>
      <c r="H91" s="185" t="s">
        <v>5658</v>
      </c>
      <c r="I91" s="185" t="s">
        <v>5658</v>
      </c>
      <c r="J91" s="186" t="s">
        <v>769</v>
      </c>
      <c r="K91" s="186" t="s">
        <v>5668</v>
      </c>
      <c r="L91" s="186" t="s">
        <v>5689</v>
      </c>
      <c r="M91" s="188"/>
    </row>
    <row r="92" spans="1:13" s="177" customFormat="1" x14ac:dyDescent="0.25">
      <c r="A92" s="179" t="s">
        <v>5608</v>
      </c>
      <c r="B92" s="180" t="s">
        <v>5609</v>
      </c>
      <c r="C92" s="191" t="s">
        <v>3539</v>
      </c>
      <c r="D92" s="181"/>
      <c r="E92" s="194">
        <v>4066</v>
      </c>
      <c r="F92" s="194">
        <v>4066</v>
      </c>
      <c r="G92" s="195"/>
      <c r="H92" s="191" t="s">
        <v>3539</v>
      </c>
      <c r="I92" s="191" t="s">
        <v>3539</v>
      </c>
      <c r="J92" s="89" t="s">
        <v>769</v>
      </c>
      <c r="K92" s="89" t="s">
        <v>5668</v>
      </c>
      <c r="L92" s="89" t="s">
        <v>5690</v>
      </c>
      <c r="M92" s="182"/>
    </row>
    <row r="93" spans="1:13" s="178" customFormat="1" x14ac:dyDescent="0.25">
      <c r="A93" s="183" t="s">
        <v>5610</v>
      </c>
      <c r="B93" s="184" t="s">
        <v>5611</v>
      </c>
      <c r="C93" s="185" t="s">
        <v>5659</v>
      </c>
      <c r="D93" s="190"/>
      <c r="E93" s="198">
        <v>79300</v>
      </c>
      <c r="F93" s="196">
        <v>79300</v>
      </c>
      <c r="G93" s="197"/>
      <c r="H93" s="185" t="s">
        <v>5659</v>
      </c>
      <c r="I93" s="185" t="s">
        <v>5659</v>
      </c>
      <c r="J93" s="186" t="s">
        <v>4569</v>
      </c>
      <c r="K93" s="186" t="s">
        <v>4749</v>
      </c>
      <c r="L93" s="186" t="s">
        <v>5691</v>
      </c>
      <c r="M93" s="188"/>
    </row>
    <row r="94" spans="1:13" s="177" customFormat="1" x14ac:dyDescent="0.25">
      <c r="A94" s="179" t="s">
        <v>5612</v>
      </c>
      <c r="B94" s="184" t="s">
        <v>5613</v>
      </c>
      <c r="C94" s="191" t="s">
        <v>931</v>
      </c>
      <c r="D94" s="181"/>
      <c r="E94" s="194">
        <v>89076</v>
      </c>
      <c r="F94" s="194">
        <v>89076</v>
      </c>
      <c r="G94" s="195"/>
      <c r="H94" s="191" t="s">
        <v>931</v>
      </c>
      <c r="I94" s="191" t="s">
        <v>931</v>
      </c>
      <c r="J94" s="89" t="s">
        <v>1254</v>
      </c>
      <c r="K94" s="89" t="s">
        <v>4749</v>
      </c>
      <c r="L94" s="89" t="s">
        <v>5692</v>
      </c>
      <c r="M94" s="182"/>
    </row>
    <row r="95" spans="1:13" s="178" customFormat="1" x14ac:dyDescent="0.25">
      <c r="A95" s="183" t="s">
        <v>5614</v>
      </c>
      <c r="B95" s="184" t="s">
        <v>5615</v>
      </c>
      <c r="C95" s="185" t="s">
        <v>3021</v>
      </c>
      <c r="D95" s="186"/>
      <c r="E95" s="198">
        <v>3480</v>
      </c>
      <c r="F95" s="196">
        <v>3480</v>
      </c>
      <c r="G95" s="197"/>
      <c r="H95" s="185" t="s">
        <v>3021</v>
      </c>
      <c r="I95" s="185" t="s">
        <v>3021</v>
      </c>
      <c r="J95" s="186" t="s">
        <v>769</v>
      </c>
      <c r="K95" s="186" t="s">
        <v>3759</v>
      </c>
      <c r="L95" s="186" t="s">
        <v>5693</v>
      </c>
      <c r="M95" s="188"/>
    </row>
    <row r="96" spans="1:13" s="177" customFormat="1" x14ac:dyDescent="0.25">
      <c r="A96" s="179" t="s">
        <v>5726</v>
      </c>
      <c r="B96" s="180" t="s">
        <v>5727</v>
      </c>
      <c r="C96" s="191" t="s">
        <v>744</v>
      </c>
      <c r="D96" s="181"/>
      <c r="E96" s="194">
        <v>180454.63</v>
      </c>
      <c r="F96" s="194">
        <v>160233.16</v>
      </c>
      <c r="G96" s="195">
        <v>1000</v>
      </c>
      <c r="H96" s="191" t="s">
        <v>5730</v>
      </c>
      <c r="I96" s="191" t="s">
        <v>5731</v>
      </c>
      <c r="J96" s="89" t="s">
        <v>5728</v>
      </c>
      <c r="K96" s="89" t="s">
        <v>5669</v>
      </c>
      <c r="L96" s="89" t="s">
        <v>5729</v>
      </c>
      <c r="M96" s="182"/>
    </row>
    <row r="97" spans="1:13" s="178" customFormat="1" x14ac:dyDescent="0.25">
      <c r="A97" s="183" t="s">
        <v>5616</v>
      </c>
      <c r="B97" s="184" t="s">
        <v>5617</v>
      </c>
      <c r="C97" s="185" t="s">
        <v>3738</v>
      </c>
      <c r="D97" s="190"/>
      <c r="E97" s="198">
        <v>1785</v>
      </c>
      <c r="F97" s="196">
        <v>1785</v>
      </c>
      <c r="G97" s="197"/>
      <c r="H97" s="185" t="s">
        <v>3738</v>
      </c>
      <c r="I97" s="185" t="s">
        <v>3738</v>
      </c>
      <c r="J97" s="186" t="s">
        <v>769</v>
      </c>
      <c r="K97" s="186" t="s">
        <v>5669</v>
      </c>
      <c r="L97" s="186" t="s">
        <v>5694</v>
      </c>
      <c r="M97" s="188"/>
    </row>
    <row r="98" spans="1:13" s="177" customFormat="1" x14ac:dyDescent="0.25">
      <c r="A98" s="179" t="s">
        <v>5618</v>
      </c>
      <c r="B98" s="184" t="s">
        <v>5619</v>
      </c>
      <c r="C98" s="191" t="s">
        <v>165</v>
      </c>
      <c r="D98" s="181"/>
      <c r="E98" s="194">
        <v>5474</v>
      </c>
      <c r="F98" s="194">
        <v>5474</v>
      </c>
      <c r="G98" s="195"/>
      <c r="H98" s="191" t="s">
        <v>165</v>
      </c>
      <c r="I98" s="191" t="s">
        <v>165</v>
      </c>
      <c r="J98" s="89" t="s">
        <v>769</v>
      </c>
      <c r="K98" s="89" t="s">
        <v>5670</v>
      </c>
      <c r="L98" s="89" t="s">
        <v>5695</v>
      </c>
      <c r="M98" s="182"/>
    </row>
    <row r="99" spans="1:13" s="178" customFormat="1" x14ac:dyDescent="0.25">
      <c r="A99" s="183" t="s">
        <v>5620</v>
      </c>
      <c r="B99" s="184" t="s">
        <v>5621</v>
      </c>
      <c r="C99" s="185" t="s">
        <v>5660</v>
      </c>
      <c r="D99" s="186"/>
      <c r="E99" s="198">
        <v>9135.74</v>
      </c>
      <c r="F99" s="196">
        <v>9135.74</v>
      </c>
      <c r="G99" s="197"/>
      <c r="H99" s="185" t="s">
        <v>5660</v>
      </c>
      <c r="I99" s="185" t="s">
        <v>5660</v>
      </c>
      <c r="J99" s="186" t="s">
        <v>769</v>
      </c>
      <c r="K99" s="186" t="s">
        <v>4790</v>
      </c>
      <c r="L99" s="186" t="s">
        <v>5696</v>
      </c>
      <c r="M99" s="188"/>
    </row>
    <row r="100" spans="1:13" s="177" customFormat="1" x14ac:dyDescent="0.25">
      <c r="A100" s="179" t="s">
        <v>5622</v>
      </c>
      <c r="B100" s="180" t="s">
        <v>5623</v>
      </c>
      <c r="C100" s="191" t="s">
        <v>5660</v>
      </c>
      <c r="D100" s="181"/>
      <c r="E100" s="194">
        <v>1980</v>
      </c>
      <c r="F100" s="194">
        <v>1980</v>
      </c>
      <c r="G100" s="195"/>
      <c r="H100" s="191" t="s">
        <v>5660</v>
      </c>
      <c r="I100" s="191" t="s">
        <v>5660</v>
      </c>
      <c r="J100" s="89" t="s">
        <v>769</v>
      </c>
      <c r="K100" s="89" t="s">
        <v>4790</v>
      </c>
      <c r="L100" s="89" t="s">
        <v>5697</v>
      </c>
      <c r="M100" s="182"/>
    </row>
    <row r="101" spans="1:13" s="178" customFormat="1" x14ac:dyDescent="0.25">
      <c r="A101" s="183" t="s">
        <v>5624</v>
      </c>
      <c r="B101" s="184" t="s">
        <v>5625</v>
      </c>
      <c r="C101" s="185" t="s">
        <v>5661</v>
      </c>
      <c r="D101" s="190"/>
      <c r="E101" s="198">
        <v>321.75</v>
      </c>
      <c r="F101" s="196">
        <v>321.75</v>
      </c>
      <c r="G101" s="197"/>
      <c r="H101" s="185" t="s">
        <v>5713</v>
      </c>
      <c r="I101" s="185" t="s">
        <v>5713</v>
      </c>
      <c r="J101" s="186" t="s">
        <v>1254</v>
      </c>
      <c r="K101" s="186" t="s">
        <v>3765</v>
      </c>
      <c r="L101" s="186" t="s">
        <v>5698</v>
      </c>
      <c r="M101" s="188"/>
    </row>
    <row r="102" spans="1:13" s="177" customFormat="1" x14ac:dyDescent="0.25">
      <c r="A102" s="179" t="s">
        <v>5626</v>
      </c>
      <c r="B102" s="184" t="s">
        <v>5627</v>
      </c>
      <c r="C102" s="191" t="s">
        <v>5662</v>
      </c>
      <c r="D102" s="181"/>
      <c r="E102" s="194">
        <v>1500</v>
      </c>
      <c r="F102" s="194">
        <v>1500</v>
      </c>
      <c r="G102" s="195"/>
      <c r="H102" s="191" t="s">
        <v>5662</v>
      </c>
      <c r="I102" s="191" t="s">
        <v>5662</v>
      </c>
      <c r="J102" s="89" t="s">
        <v>769</v>
      </c>
      <c r="K102" s="89" t="s">
        <v>5671</v>
      </c>
      <c r="L102" s="89" t="s">
        <v>5699</v>
      </c>
      <c r="M102" s="182"/>
    </row>
    <row r="103" spans="1:13" s="178" customFormat="1" x14ac:dyDescent="0.25">
      <c r="A103" s="183" t="s">
        <v>5628</v>
      </c>
      <c r="B103" s="184" t="s">
        <v>5629</v>
      </c>
      <c r="C103" s="185" t="s">
        <v>3457</v>
      </c>
      <c r="D103" s="186"/>
      <c r="E103" s="198">
        <v>9600</v>
      </c>
      <c r="F103" s="196">
        <v>9600</v>
      </c>
      <c r="G103" s="197"/>
      <c r="H103" s="185" t="s">
        <v>3457</v>
      </c>
      <c r="I103" s="185" t="s">
        <v>3457</v>
      </c>
      <c r="J103" s="186" t="s">
        <v>769</v>
      </c>
      <c r="K103" s="186" t="s">
        <v>5671</v>
      </c>
      <c r="L103" s="186" t="s">
        <v>4829</v>
      </c>
      <c r="M103" s="188"/>
    </row>
    <row r="104" spans="1:13" s="177" customFormat="1" x14ac:dyDescent="0.25">
      <c r="A104" s="179" t="s">
        <v>5630</v>
      </c>
      <c r="B104" s="180" t="s">
        <v>5631</v>
      </c>
      <c r="C104" s="191" t="s">
        <v>295</v>
      </c>
      <c r="D104" s="181"/>
      <c r="E104" s="194">
        <v>1420</v>
      </c>
      <c r="F104" s="194">
        <v>1420</v>
      </c>
      <c r="G104" s="195"/>
      <c r="H104" s="191" t="s">
        <v>295</v>
      </c>
      <c r="I104" s="191" t="s">
        <v>295</v>
      </c>
      <c r="J104" s="89" t="s">
        <v>769</v>
      </c>
      <c r="K104" s="89" t="s">
        <v>5671</v>
      </c>
      <c r="L104" s="89" t="s">
        <v>5700</v>
      </c>
      <c r="M104" s="182"/>
    </row>
    <row r="105" spans="1:13" s="178" customFormat="1" x14ac:dyDescent="0.25">
      <c r="A105" s="183" t="s">
        <v>5632</v>
      </c>
      <c r="B105" s="184" t="s">
        <v>5633</v>
      </c>
      <c r="C105" s="185" t="s">
        <v>4532</v>
      </c>
      <c r="D105" s="190"/>
      <c r="E105" s="198">
        <v>3600</v>
      </c>
      <c r="F105" s="196">
        <v>3600</v>
      </c>
      <c r="G105" s="197"/>
      <c r="H105" s="185" t="s">
        <v>4532</v>
      </c>
      <c r="I105" s="185" t="s">
        <v>4532</v>
      </c>
      <c r="J105" s="186" t="s">
        <v>769</v>
      </c>
      <c r="K105" s="186" t="s">
        <v>5671</v>
      </c>
      <c r="L105" s="186" t="s">
        <v>5701</v>
      </c>
      <c r="M105" s="188"/>
    </row>
    <row r="106" spans="1:13" s="177" customFormat="1" x14ac:dyDescent="0.25">
      <c r="A106" s="179" t="s">
        <v>5634</v>
      </c>
      <c r="B106" s="184" t="s">
        <v>5635</v>
      </c>
      <c r="C106" s="191" t="s">
        <v>3457</v>
      </c>
      <c r="D106" s="181"/>
      <c r="E106" s="194">
        <v>4650</v>
      </c>
      <c r="F106" s="194">
        <v>4650</v>
      </c>
      <c r="G106" s="195"/>
      <c r="H106" s="191" t="s">
        <v>3457</v>
      </c>
      <c r="I106" s="191" t="s">
        <v>3457</v>
      </c>
      <c r="J106" s="89" t="s">
        <v>769</v>
      </c>
      <c r="K106" s="89" t="s">
        <v>4822</v>
      </c>
      <c r="L106" s="89" t="s">
        <v>5702</v>
      </c>
      <c r="M106" s="182"/>
    </row>
    <row r="107" spans="1:13" s="178" customFormat="1" x14ac:dyDescent="0.25">
      <c r="A107" s="183" t="s">
        <v>5636</v>
      </c>
      <c r="B107" s="184" t="s">
        <v>5637</v>
      </c>
      <c r="C107" s="185" t="s">
        <v>740</v>
      </c>
      <c r="D107" s="186"/>
      <c r="E107" s="198">
        <v>195</v>
      </c>
      <c r="F107" s="196">
        <v>195</v>
      </c>
      <c r="G107" s="197"/>
      <c r="H107" s="185" t="s">
        <v>740</v>
      </c>
      <c r="I107" s="185" t="s">
        <v>740</v>
      </c>
      <c r="J107" s="186" t="s">
        <v>769</v>
      </c>
      <c r="K107" s="186" t="s">
        <v>5672</v>
      </c>
      <c r="L107" s="186" t="s">
        <v>5703</v>
      </c>
      <c r="M107" s="188"/>
    </row>
    <row r="108" spans="1:13" s="177" customFormat="1" x14ac:dyDescent="0.25">
      <c r="A108" s="179" t="s">
        <v>5638</v>
      </c>
      <c r="B108" s="180" t="s">
        <v>5639</v>
      </c>
      <c r="C108" s="191" t="s">
        <v>3165</v>
      </c>
      <c r="D108" s="181"/>
      <c r="E108" s="194">
        <v>76728</v>
      </c>
      <c r="F108" s="194">
        <v>76728</v>
      </c>
      <c r="G108" s="195"/>
      <c r="H108" s="191" t="s">
        <v>3165</v>
      </c>
      <c r="I108" s="191" t="s">
        <v>3165</v>
      </c>
      <c r="J108" s="89" t="s">
        <v>769</v>
      </c>
      <c r="K108" s="89" t="s">
        <v>3859</v>
      </c>
      <c r="L108" s="89" t="s">
        <v>5704</v>
      </c>
      <c r="M108" s="182"/>
    </row>
    <row r="109" spans="1:13" s="178" customFormat="1" x14ac:dyDescent="0.25">
      <c r="A109" s="183" t="s">
        <v>5640</v>
      </c>
      <c r="B109" s="184" t="s">
        <v>5641</v>
      </c>
      <c r="C109" s="185" t="s">
        <v>3165</v>
      </c>
      <c r="D109" s="190"/>
      <c r="E109" s="198">
        <v>10148</v>
      </c>
      <c r="F109" s="196">
        <v>10148</v>
      </c>
      <c r="G109" s="197"/>
      <c r="H109" s="185" t="s">
        <v>3165</v>
      </c>
      <c r="I109" s="185" t="s">
        <v>3165</v>
      </c>
      <c r="J109" s="186" t="s">
        <v>769</v>
      </c>
      <c r="K109" s="186" t="s">
        <v>3859</v>
      </c>
      <c r="L109" s="186" t="s">
        <v>5705</v>
      </c>
      <c r="M109" s="188"/>
    </row>
    <row r="110" spans="1:13" s="177" customFormat="1" x14ac:dyDescent="0.25">
      <c r="A110" s="179" t="s">
        <v>5642</v>
      </c>
      <c r="B110" s="184" t="s">
        <v>5643</v>
      </c>
      <c r="C110" s="191" t="s">
        <v>732</v>
      </c>
      <c r="D110" s="181"/>
      <c r="E110" s="194">
        <v>5000</v>
      </c>
      <c r="F110" s="194">
        <v>5000</v>
      </c>
      <c r="G110" s="195"/>
      <c r="H110" s="191" t="s">
        <v>732</v>
      </c>
      <c r="I110" s="191" t="s">
        <v>732</v>
      </c>
      <c r="J110" s="89" t="s">
        <v>769</v>
      </c>
      <c r="K110" s="89" t="s">
        <v>3859</v>
      </c>
      <c r="L110" s="89" t="s">
        <v>5706</v>
      </c>
      <c r="M110" s="182"/>
    </row>
    <row r="111" spans="1:13" s="178" customFormat="1" x14ac:dyDescent="0.25">
      <c r="A111" s="183" t="s">
        <v>5721</v>
      </c>
      <c r="B111" s="184">
        <v>828007884</v>
      </c>
      <c r="C111" s="185" t="s">
        <v>295</v>
      </c>
      <c r="D111" s="186"/>
      <c r="E111" s="198">
        <v>119004.96</v>
      </c>
      <c r="F111" s="196">
        <v>102050</v>
      </c>
      <c r="G111" s="197">
        <v>1000</v>
      </c>
      <c r="H111" s="185" t="s">
        <v>5724</v>
      </c>
      <c r="I111" s="185" t="s">
        <v>5725</v>
      </c>
      <c r="J111" s="186" t="s">
        <v>5722</v>
      </c>
      <c r="K111" s="186" t="s">
        <v>5717</v>
      </c>
      <c r="L111" s="186" t="s">
        <v>5723</v>
      </c>
      <c r="M111" s="188"/>
    </row>
    <row r="112" spans="1:13" s="177" customFormat="1" x14ac:dyDescent="0.25">
      <c r="A112" s="179" t="s">
        <v>5714</v>
      </c>
      <c r="B112" s="180" t="s">
        <v>5715</v>
      </c>
      <c r="C112" s="191" t="s">
        <v>5657</v>
      </c>
      <c r="D112" s="181"/>
      <c r="E112" s="194">
        <v>63397.5</v>
      </c>
      <c r="F112" s="194">
        <v>61495.57</v>
      </c>
      <c r="G112" s="195">
        <v>1267.95</v>
      </c>
      <c r="H112" s="191" t="s">
        <v>5719</v>
      </c>
      <c r="I112" s="191" t="s">
        <v>5720</v>
      </c>
      <c r="J112" s="89" t="s">
        <v>5716</v>
      </c>
      <c r="K112" s="89" t="s">
        <v>5717</v>
      </c>
      <c r="L112" s="89" t="s">
        <v>5718</v>
      </c>
      <c r="M112" s="182"/>
    </row>
    <row r="113" spans="1:13" s="178" customFormat="1" x14ac:dyDescent="0.25">
      <c r="A113" s="183" t="s">
        <v>5644</v>
      </c>
      <c r="B113" s="184" t="s">
        <v>5645</v>
      </c>
      <c r="C113" s="185" t="s">
        <v>5663</v>
      </c>
      <c r="D113" s="190"/>
      <c r="E113" s="198">
        <v>3500</v>
      </c>
      <c r="F113" s="196">
        <v>3500</v>
      </c>
      <c r="G113" s="197"/>
      <c r="H113" s="185" t="s">
        <v>5663</v>
      </c>
      <c r="I113" s="185" t="s">
        <v>5663</v>
      </c>
      <c r="J113" s="186" t="s">
        <v>769</v>
      </c>
      <c r="K113" s="186" t="s">
        <v>5673</v>
      </c>
      <c r="L113" s="186" t="s">
        <v>5707</v>
      </c>
      <c r="M113" s="188"/>
    </row>
    <row r="114" spans="1:13" s="177" customFormat="1" x14ac:dyDescent="0.25">
      <c r="A114" s="179" t="s">
        <v>5646</v>
      </c>
      <c r="B114" s="184" t="s">
        <v>5647</v>
      </c>
      <c r="C114" s="191" t="s">
        <v>5664</v>
      </c>
      <c r="D114" s="181"/>
      <c r="E114" s="194">
        <v>400</v>
      </c>
      <c r="F114" s="194">
        <v>400</v>
      </c>
      <c r="G114" s="195"/>
      <c r="H114" s="191" t="s">
        <v>5664</v>
      </c>
      <c r="I114" s="191" t="s">
        <v>5664</v>
      </c>
      <c r="J114" s="89" t="s">
        <v>769</v>
      </c>
      <c r="K114" s="89" t="s">
        <v>4825</v>
      </c>
      <c r="L114" s="89" t="s">
        <v>5708</v>
      </c>
      <c r="M114" s="182"/>
    </row>
    <row r="115" spans="1:13" s="178" customFormat="1" x14ac:dyDescent="0.25">
      <c r="A115" s="183" t="s">
        <v>5648</v>
      </c>
      <c r="B115" s="184" t="s">
        <v>5649</v>
      </c>
      <c r="C115" s="185" t="s">
        <v>277</v>
      </c>
      <c r="D115" s="186"/>
      <c r="E115" s="198">
        <v>170</v>
      </c>
      <c r="F115" s="196">
        <v>170</v>
      </c>
      <c r="G115" s="197"/>
      <c r="H115" s="185" t="s">
        <v>277</v>
      </c>
      <c r="I115" s="185" t="s">
        <v>277</v>
      </c>
      <c r="J115" s="186" t="s">
        <v>769</v>
      </c>
      <c r="K115" s="186" t="s">
        <v>4825</v>
      </c>
      <c r="L115" s="186" t="s">
        <v>5709</v>
      </c>
      <c r="M115" s="188"/>
    </row>
    <row r="116" spans="1:13" s="177" customFormat="1" x14ac:dyDescent="0.25">
      <c r="A116" s="179" t="s">
        <v>5650</v>
      </c>
      <c r="B116" s="180" t="s">
        <v>5651</v>
      </c>
      <c r="C116" s="191" t="s">
        <v>2142</v>
      </c>
      <c r="D116" s="181"/>
      <c r="E116" s="194">
        <v>1320</v>
      </c>
      <c r="F116" s="194">
        <v>1320</v>
      </c>
      <c r="G116" s="195"/>
      <c r="H116" s="191" t="s">
        <v>2142</v>
      </c>
      <c r="I116" s="191" t="s">
        <v>2142</v>
      </c>
      <c r="J116" s="89" t="s">
        <v>769</v>
      </c>
      <c r="K116" s="89" t="s">
        <v>4825</v>
      </c>
      <c r="L116" s="89" t="s">
        <v>5710</v>
      </c>
      <c r="M116" s="182"/>
    </row>
    <row r="117" spans="1:13" s="178" customFormat="1" x14ac:dyDescent="0.25">
      <c r="A117" s="183" t="s">
        <v>5732</v>
      </c>
      <c r="B117" s="184" t="s">
        <v>5733</v>
      </c>
      <c r="C117" s="185" t="s">
        <v>4690</v>
      </c>
      <c r="D117" s="190"/>
      <c r="E117" s="198">
        <v>10000</v>
      </c>
      <c r="F117" s="196">
        <v>10000</v>
      </c>
      <c r="G117" s="197"/>
      <c r="H117" s="185" t="s">
        <v>4690</v>
      </c>
      <c r="I117" s="185" t="s">
        <v>4690</v>
      </c>
      <c r="J117" s="186" t="s">
        <v>769</v>
      </c>
      <c r="K117" s="186" t="s">
        <v>3863</v>
      </c>
      <c r="L117" s="186" t="s">
        <v>3878</v>
      </c>
      <c r="M117" s="188"/>
    </row>
    <row r="118" spans="1:13" s="177" customFormat="1" x14ac:dyDescent="0.25">
      <c r="A118" s="179" t="s">
        <v>5734</v>
      </c>
      <c r="B118" s="184" t="s">
        <v>5735</v>
      </c>
      <c r="C118" s="191" t="s">
        <v>3533</v>
      </c>
      <c r="D118" s="181"/>
      <c r="E118" s="194">
        <v>1000</v>
      </c>
      <c r="F118" s="194">
        <v>1000</v>
      </c>
      <c r="G118" s="195"/>
      <c r="H118" s="191" t="s">
        <v>3533</v>
      </c>
      <c r="I118" s="191" t="s">
        <v>3533</v>
      </c>
      <c r="J118" s="89" t="s">
        <v>769</v>
      </c>
      <c r="K118" s="89" t="s">
        <v>3863</v>
      </c>
      <c r="L118" s="89" t="s">
        <v>5736</v>
      </c>
      <c r="M118" s="182"/>
    </row>
    <row r="119" spans="1:13" s="178" customFormat="1" x14ac:dyDescent="0.25">
      <c r="A119" s="183" t="s">
        <v>5737</v>
      </c>
      <c r="B119" s="184" t="s">
        <v>5738</v>
      </c>
      <c r="C119" s="185" t="s">
        <v>295</v>
      </c>
      <c r="D119" s="186"/>
      <c r="E119" s="198">
        <v>4250</v>
      </c>
      <c r="F119" s="196">
        <v>4250</v>
      </c>
      <c r="G119" s="197"/>
      <c r="H119" s="185" t="s">
        <v>5907</v>
      </c>
      <c r="I119" s="185" t="s">
        <v>5908</v>
      </c>
      <c r="J119" s="186" t="s">
        <v>1254</v>
      </c>
      <c r="K119" s="186" t="s">
        <v>3866</v>
      </c>
      <c r="L119" s="186" t="s">
        <v>5739</v>
      </c>
      <c r="M119" s="188"/>
    </row>
    <row r="120" spans="1:13" s="177" customFormat="1" x14ac:dyDescent="0.25">
      <c r="A120" s="179" t="s">
        <v>5740</v>
      </c>
      <c r="B120" s="180" t="s">
        <v>5741</v>
      </c>
      <c r="C120" s="191" t="s">
        <v>755</v>
      </c>
      <c r="D120" s="181"/>
      <c r="E120" s="194">
        <v>900</v>
      </c>
      <c r="F120" s="194">
        <v>900</v>
      </c>
      <c r="G120" s="195"/>
      <c r="H120" s="191" t="s">
        <v>755</v>
      </c>
      <c r="I120" s="191" t="s">
        <v>755</v>
      </c>
      <c r="J120" s="89" t="s">
        <v>769</v>
      </c>
      <c r="K120" s="89" t="s">
        <v>3866</v>
      </c>
      <c r="L120" s="89" t="s">
        <v>5742</v>
      </c>
      <c r="M120" s="182"/>
    </row>
    <row r="121" spans="1:13" s="178" customFormat="1" x14ac:dyDescent="0.25">
      <c r="A121" s="183" t="s">
        <v>5743</v>
      </c>
      <c r="B121" s="184" t="s">
        <v>5744</v>
      </c>
      <c r="C121" s="185" t="s">
        <v>5745</v>
      </c>
      <c r="D121" s="190"/>
      <c r="E121" s="198">
        <v>400</v>
      </c>
      <c r="F121" s="196">
        <v>400</v>
      </c>
      <c r="G121" s="197"/>
      <c r="H121" s="185" t="s">
        <v>5745</v>
      </c>
      <c r="I121" s="185" t="s">
        <v>5745</v>
      </c>
      <c r="J121" s="186" t="s">
        <v>769</v>
      </c>
      <c r="K121" s="186" t="s">
        <v>5746</v>
      </c>
      <c r="L121" s="186" t="s">
        <v>5747</v>
      </c>
      <c r="M121" s="188"/>
    </row>
    <row r="122" spans="1:13" s="177" customFormat="1" x14ac:dyDescent="0.25">
      <c r="A122" s="179" t="s">
        <v>5748</v>
      </c>
      <c r="B122" s="184" t="s">
        <v>5749</v>
      </c>
      <c r="C122" s="191" t="s">
        <v>5750</v>
      </c>
      <c r="D122" s="181"/>
      <c r="E122" s="194">
        <v>22252.799999999999</v>
      </c>
      <c r="F122" s="194">
        <v>22252.799999999999</v>
      </c>
      <c r="G122" s="195"/>
      <c r="H122" s="191" t="s">
        <v>5909</v>
      </c>
      <c r="I122" s="191" t="s">
        <v>5909</v>
      </c>
      <c r="J122" s="89" t="s">
        <v>1254</v>
      </c>
      <c r="K122" s="89" t="s">
        <v>5751</v>
      </c>
      <c r="L122" s="89" t="s">
        <v>5752</v>
      </c>
      <c r="M122" s="182"/>
    </row>
    <row r="123" spans="1:13" s="178" customFormat="1" x14ac:dyDescent="0.25">
      <c r="A123" s="183" t="s">
        <v>5753</v>
      </c>
      <c r="B123" s="184" t="s">
        <v>5754</v>
      </c>
      <c r="C123" s="185" t="s">
        <v>4159</v>
      </c>
      <c r="D123" s="186"/>
      <c r="E123" s="198">
        <v>386.21</v>
      </c>
      <c r="F123" s="196">
        <v>386.21</v>
      </c>
      <c r="G123" s="197"/>
      <c r="H123" s="185" t="s">
        <v>4159</v>
      </c>
      <c r="I123" s="185" t="s">
        <v>4159</v>
      </c>
      <c r="J123" s="186" t="s">
        <v>769</v>
      </c>
      <c r="K123" s="186" t="s">
        <v>3860</v>
      </c>
      <c r="L123" s="186" t="s">
        <v>2217</v>
      </c>
      <c r="M123" s="188"/>
    </row>
    <row r="124" spans="1:13" s="177" customFormat="1" x14ac:dyDescent="0.25">
      <c r="A124" s="179" t="s">
        <v>5755</v>
      </c>
      <c r="B124" s="180" t="s">
        <v>5756</v>
      </c>
      <c r="C124" s="191" t="s">
        <v>1762</v>
      </c>
      <c r="D124" s="181"/>
      <c r="E124" s="194">
        <v>800</v>
      </c>
      <c r="F124" s="194">
        <v>800</v>
      </c>
      <c r="G124" s="195"/>
      <c r="H124" s="191" t="s">
        <v>1762</v>
      </c>
      <c r="I124" s="191" t="s">
        <v>1762</v>
      </c>
      <c r="J124" s="89" t="s">
        <v>769</v>
      </c>
      <c r="K124" s="56" t="s">
        <v>3860</v>
      </c>
      <c r="L124" s="89" t="s">
        <v>5757</v>
      </c>
      <c r="M124" s="182"/>
    </row>
    <row r="125" spans="1:13" s="178" customFormat="1" x14ac:dyDescent="0.25">
      <c r="A125" s="183" t="s">
        <v>5758</v>
      </c>
      <c r="B125" s="184" t="s">
        <v>5759</v>
      </c>
      <c r="C125" s="185" t="s">
        <v>4716</v>
      </c>
      <c r="D125" s="186"/>
      <c r="E125" s="198">
        <v>7500</v>
      </c>
      <c r="F125" s="196">
        <v>7500</v>
      </c>
      <c r="G125" s="197"/>
      <c r="H125" s="185" t="s">
        <v>4716</v>
      </c>
      <c r="I125" s="185" t="s">
        <v>4716</v>
      </c>
      <c r="J125" s="186" t="s">
        <v>769</v>
      </c>
      <c r="K125" s="187" t="s">
        <v>5760</v>
      </c>
      <c r="L125" s="186" t="s">
        <v>5761</v>
      </c>
      <c r="M125" s="188"/>
    </row>
    <row r="126" spans="1:13" s="177" customFormat="1" x14ac:dyDescent="0.25">
      <c r="A126" s="179" t="s">
        <v>5762</v>
      </c>
      <c r="B126" s="180" t="s">
        <v>5763</v>
      </c>
      <c r="C126" s="191" t="s">
        <v>5745</v>
      </c>
      <c r="D126" s="181"/>
      <c r="E126" s="194">
        <v>245</v>
      </c>
      <c r="F126" s="194">
        <v>245</v>
      </c>
      <c r="G126" s="195"/>
      <c r="H126" s="191" t="s">
        <v>5745</v>
      </c>
      <c r="I126" s="191" t="s">
        <v>5745</v>
      </c>
      <c r="J126" s="89" t="s">
        <v>769</v>
      </c>
      <c r="K126" s="56" t="s">
        <v>5760</v>
      </c>
      <c r="L126" s="89" t="s">
        <v>5747</v>
      </c>
      <c r="M126" s="182"/>
    </row>
    <row r="127" spans="1:13" s="178" customFormat="1" x14ac:dyDescent="0.25">
      <c r="A127" s="183" t="s">
        <v>5764</v>
      </c>
      <c r="B127" s="184" t="s">
        <v>5765</v>
      </c>
      <c r="C127" s="185" t="s">
        <v>5766</v>
      </c>
      <c r="D127" s="186"/>
      <c r="E127" s="198">
        <v>4950</v>
      </c>
      <c r="F127" s="196">
        <v>4950</v>
      </c>
      <c r="G127" s="197"/>
      <c r="H127" s="185" t="s">
        <v>5766</v>
      </c>
      <c r="I127" s="185" t="s">
        <v>5766</v>
      </c>
      <c r="J127" s="186" t="s">
        <v>769</v>
      </c>
      <c r="K127" s="187" t="s">
        <v>5760</v>
      </c>
      <c r="L127" s="186" t="s">
        <v>5767</v>
      </c>
      <c r="M127" s="188"/>
    </row>
    <row r="128" spans="1:13" s="177" customFormat="1" x14ac:dyDescent="0.25">
      <c r="A128" s="179" t="s">
        <v>5768</v>
      </c>
      <c r="B128" s="180" t="s">
        <v>5769</v>
      </c>
      <c r="C128" s="191" t="s">
        <v>5770</v>
      </c>
      <c r="D128" s="181"/>
      <c r="E128" s="194">
        <v>626.1</v>
      </c>
      <c r="F128" s="194">
        <v>626.1</v>
      </c>
      <c r="G128" s="195"/>
      <c r="H128" s="191" t="s">
        <v>5770</v>
      </c>
      <c r="I128" s="191" t="s">
        <v>5770</v>
      </c>
      <c r="J128" s="89" t="s">
        <v>769</v>
      </c>
      <c r="K128" s="56" t="s">
        <v>5760</v>
      </c>
      <c r="L128" s="89" t="s">
        <v>5771</v>
      </c>
      <c r="M128" s="182"/>
    </row>
    <row r="129" spans="1:13" s="178" customFormat="1" x14ac:dyDescent="0.25">
      <c r="A129" s="183" t="s">
        <v>5772</v>
      </c>
      <c r="B129" s="184" t="s">
        <v>5773</v>
      </c>
      <c r="C129" s="185" t="s">
        <v>5774</v>
      </c>
      <c r="D129" s="186"/>
      <c r="E129" s="198">
        <v>11400</v>
      </c>
      <c r="F129" s="196">
        <v>11400</v>
      </c>
      <c r="G129" s="197"/>
      <c r="H129" s="185" t="s">
        <v>5774</v>
      </c>
      <c r="I129" s="185" t="s">
        <v>5774</v>
      </c>
      <c r="J129" s="186" t="s">
        <v>769</v>
      </c>
      <c r="K129" s="187" t="s">
        <v>5760</v>
      </c>
      <c r="L129" s="186" t="s">
        <v>5775</v>
      </c>
      <c r="M129" s="189"/>
    </row>
    <row r="130" spans="1:13" s="177" customFormat="1" x14ac:dyDescent="0.25">
      <c r="A130" s="179" t="s">
        <v>5776</v>
      </c>
      <c r="B130" s="180" t="s">
        <v>5777</v>
      </c>
      <c r="C130" s="191" t="s">
        <v>741</v>
      </c>
      <c r="D130" s="181"/>
      <c r="E130" s="194">
        <v>600</v>
      </c>
      <c r="F130" s="194">
        <v>600</v>
      </c>
      <c r="G130" s="195"/>
      <c r="H130" s="191" t="s">
        <v>741</v>
      </c>
      <c r="I130" s="191" t="s">
        <v>741</v>
      </c>
      <c r="J130" s="89" t="s">
        <v>769</v>
      </c>
      <c r="K130" s="56" t="s">
        <v>3869</v>
      </c>
      <c r="L130" s="89" t="s">
        <v>5778</v>
      </c>
      <c r="M130" s="182"/>
    </row>
    <row r="131" spans="1:13" s="178" customFormat="1" x14ac:dyDescent="0.25">
      <c r="A131" s="183" t="s">
        <v>5779</v>
      </c>
      <c r="B131" s="184" t="s">
        <v>5780</v>
      </c>
      <c r="C131" s="185" t="s">
        <v>741</v>
      </c>
      <c r="D131" s="186"/>
      <c r="E131" s="198">
        <v>450</v>
      </c>
      <c r="F131" s="196">
        <v>450</v>
      </c>
      <c r="G131" s="197"/>
      <c r="H131" s="185" t="s">
        <v>741</v>
      </c>
      <c r="I131" s="185" t="s">
        <v>741</v>
      </c>
      <c r="J131" s="186" t="s">
        <v>769</v>
      </c>
      <c r="K131" s="187" t="s">
        <v>3869</v>
      </c>
      <c r="L131" s="186" t="s">
        <v>5781</v>
      </c>
      <c r="M131" s="188"/>
    </row>
    <row r="132" spans="1:13" s="177" customFormat="1" x14ac:dyDescent="0.25">
      <c r="A132" s="179" t="s">
        <v>5782</v>
      </c>
      <c r="B132" s="180" t="s">
        <v>5783</v>
      </c>
      <c r="C132" s="191" t="s">
        <v>5784</v>
      </c>
      <c r="D132" s="181"/>
      <c r="E132" s="194">
        <v>12194.754000000001</v>
      </c>
      <c r="F132" s="194">
        <v>12194.754000000001</v>
      </c>
      <c r="G132" s="195"/>
      <c r="H132" s="191" t="s">
        <v>5910</v>
      </c>
      <c r="I132" s="191" t="s">
        <v>5911</v>
      </c>
      <c r="J132" s="89" t="s">
        <v>1254</v>
      </c>
      <c r="K132" s="56" t="s">
        <v>4927</v>
      </c>
      <c r="L132" s="89" t="s">
        <v>5785</v>
      </c>
      <c r="M132" s="182"/>
    </row>
    <row r="133" spans="1:13" s="178" customFormat="1" x14ac:dyDescent="0.25">
      <c r="A133" s="183" t="s">
        <v>5786</v>
      </c>
      <c r="B133" s="184" t="s">
        <v>5787</v>
      </c>
      <c r="C133" s="185" t="s">
        <v>5788</v>
      </c>
      <c r="D133" s="186"/>
      <c r="E133" s="198">
        <v>29600</v>
      </c>
      <c r="F133" s="196">
        <v>29600</v>
      </c>
      <c r="G133" s="197"/>
      <c r="H133" s="185" t="s">
        <v>5788</v>
      </c>
      <c r="I133" s="185" t="s">
        <v>5788</v>
      </c>
      <c r="J133" s="186" t="s">
        <v>769</v>
      </c>
      <c r="K133" s="187" t="s">
        <v>5789</v>
      </c>
      <c r="L133" s="186" t="s">
        <v>5790</v>
      </c>
      <c r="M133" s="189"/>
    </row>
    <row r="134" spans="1:13" s="177" customFormat="1" x14ac:dyDescent="0.25">
      <c r="A134" s="179" t="s">
        <v>5791</v>
      </c>
      <c r="B134" s="180" t="s">
        <v>5792</v>
      </c>
      <c r="C134" s="191" t="s">
        <v>5012</v>
      </c>
      <c r="D134" s="181"/>
      <c r="E134" s="194">
        <v>700</v>
      </c>
      <c r="F134" s="194">
        <v>700</v>
      </c>
      <c r="G134" s="195"/>
      <c r="H134" s="191" t="s">
        <v>5012</v>
      </c>
      <c r="I134" s="191" t="s">
        <v>5012</v>
      </c>
      <c r="J134" s="89" t="s">
        <v>769</v>
      </c>
      <c r="K134" s="56" t="s">
        <v>5789</v>
      </c>
      <c r="L134" s="89" t="s">
        <v>5793</v>
      </c>
      <c r="M134" s="182"/>
    </row>
    <row r="135" spans="1:13" s="178" customFormat="1" x14ac:dyDescent="0.25">
      <c r="A135" s="183" t="s">
        <v>5794</v>
      </c>
      <c r="B135" s="184" t="s">
        <v>5795</v>
      </c>
      <c r="C135" s="185" t="s">
        <v>5796</v>
      </c>
      <c r="D135" s="186"/>
      <c r="E135" s="198">
        <v>66</v>
      </c>
      <c r="F135" s="196">
        <v>66</v>
      </c>
      <c r="G135" s="197"/>
      <c r="H135" s="185" t="s">
        <v>5796</v>
      </c>
      <c r="I135" s="185" t="s">
        <v>5796</v>
      </c>
      <c r="J135" s="186" t="s">
        <v>769</v>
      </c>
      <c r="K135" s="187" t="s">
        <v>5797</v>
      </c>
      <c r="L135" s="186" t="s">
        <v>5798</v>
      </c>
      <c r="M135" s="188"/>
    </row>
    <row r="136" spans="1:13" s="177" customFormat="1" x14ac:dyDescent="0.25">
      <c r="A136" s="179" t="s">
        <v>5799</v>
      </c>
      <c r="B136" s="180" t="s">
        <v>5800</v>
      </c>
      <c r="C136" s="191" t="s">
        <v>5784</v>
      </c>
      <c r="D136" s="181"/>
      <c r="E136" s="194">
        <v>200</v>
      </c>
      <c r="F136" s="194">
        <v>200</v>
      </c>
      <c r="G136" s="195"/>
      <c r="H136" s="191" t="s">
        <v>5784</v>
      </c>
      <c r="I136" s="191" t="s">
        <v>5784</v>
      </c>
      <c r="J136" s="89" t="s">
        <v>769</v>
      </c>
      <c r="K136" s="56" t="s">
        <v>3940</v>
      </c>
      <c r="L136" s="89" t="s">
        <v>5801</v>
      </c>
      <c r="M136" s="182"/>
    </row>
    <row r="137" spans="1:13" s="178" customFormat="1" x14ac:dyDescent="0.25">
      <c r="A137" s="183" t="s">
        <v>5802</v>
      </c>
      <c r="B137" s="184" t="s">
        <v>5803</v>
      </c>
      <c r="C137" s="185" t="s">
        <v>3539</v>
      </c>
      <c r="D137" s="186"/>
      <c r="E137" s="198">
        <v>413.3</v>
      </c>
      <c r="F137" s="196">
        <v>413.3</v>
      </c>
      <c r="G137" s="197"/>
      <c r="H137" s="185" t="s">
        <v>3539</v>
      </c>
      <c r="I137" s="185" t="s">
        <v>3539</v>
      </c>
      <c r="J137" s="186" t="s">
        <v>769</v>
      </c>
      <c r="K137" s="187" t="s">
        <v>3940</v>
      </c>
      <c r="L137" s="186" t="s">
        <v>5804</v>
      </c>
      <c r="M137" s="188"/>
    </row>
    <row r="138" spans="1:13" s="177" customFormat="1" x14ac:dyDescent="0.25">
      <c r="A138" s="179" t="s">
        <v>5805</v>
      </c>
      <c r="B138" s="180" t="s">
        <v>5806</v>
      </c>
      <c r="C138" s="191" t="s">
        <v>5807</v>
      </c>
      <c r="D138" s="181"/>
      <c r="E138" s="194">
        <v>5000</v>
      </c>
      <c r="F138" s="194">
        <v>5000</v>
      </c>
      <c r="G138" s="195"/>
      <c r="H138" s="191" t="s">
        <v>5807</v>
      </c>
      <c r="I138" s="191" t="s">
        <v>5807</v>
      </c>
      <c r="J138" s="89" t="s">
        <v>769</v>
      </c>
      <c r="K138" s="56" t="s">
        <v>3940</v>
      </c>
      <c r="L138" s="89" t="s">
        <v>5808</v>
      </c>
      <c r="M138" s="182"/>
    </row>
    <row r="139" spans="1:13" s="178" customFormat="1" x14ac:dyDescent="0.25">
      <c r="A139" s="183" t="s">
        <v>5809</v>
      </c>
      <c r="B139" s="184" t="s">
        <v>5810</v>
      </c>
      <c r="C139" s="185" t="s">
        <v>740</v>
      </c>
      <c r="D139" s="186"/>
      <c r="E139" s="198">
        <v>322.5</v>
      </c>
      <c r="F139" s="196">
        <v>322.5</v>
      </c>
      <c r="G139" s="197"/>
      <c r="H139" s="185" t="s">
        <v>740</v>
      </c>
      <c r="I139" s="185" t="s">
        <v>740</v>
      </c>
      <c r="J139" s="186" t="s">
        <v>769</v>
      </c>
      <c r="K139" s="187" t="s">
        <v>3941</v>
      </c>
      <c r="L139" s="186" t="s">
        <v>5703</v>
      </c>
      <c r="M139" s="188"/>
    </row>
    <row r="140" spans="1:13" s="177" customFormat="1" x14ac:dyDescent="0.25">
      <c r="A140" s="179" t="s">
        <v>5811</v>
      </c>
      <c r="B140" s="184" t="s">
        <v>5812</v>
      </c>
      <c r="C140" s="191" t="s">
        <v>5485</v>
      </c>
      <c r="D140" s="181"/>
      <c r="E140" s="194">
        <v>274.86</v>
      </c>
      <c r="F140" s="194">
        <v>274.86</v>
      </c>
      <c r="G140" s="195"/>
      <c r="H140" s="191" t="s">
        <v>5485</v>
      </c>
      <c r="I140" s="191" t="s">
        <v>5485</v>
      </c>
      <c r="J140" s="89" t="s">
        <v>769</v>
      </c>
      <c r="K140" s="56" t="s">
        <v>4928</v>
      </c>
      <c r="L140" s="89" t="s">
        <v>5813</v>
      </c>
      <c r="M140" s="182"/>
    </row>
    <row r="141" spans="1:13" s="178" customFormat="1" x14ac:dyDescent="0.25">
      <c r="A141" s="183" t="s">
        <v>5814</v>
      </c>
      <c r="B141" s="184" t="s">
        <v>5815</v>
      </c>
      <c r="C141" s="185" t="s">
        <v>3738</v>
      </c>
      <c r="D141" s="199"/>
      <c r="E141" s="198">
        <v>2700</v>
      </c>
      <c r="F141" s="196">
        <v>2700</v>
      </c>
      <c r="G141" s="197"/>
      <c r="H141" s="185" t="s">
        <v>3738</v>
      </c>
      <c r="I141" s="185" t="s">
        <v>3738</v>
      </c>
      <c r="J141" s="186" t="s">
        <v>769</v>
      </c>
      <c r="K141" s="187" t="s">
        <v>5816</v>
      </c>
      <c r="L141" s="186" t="s">
        <v>5817</v>
      </c>
      <c r="M141" s="188"/>
    </row>
    <row r="142" spans="1:13" s="177" customFormat="1" x14ac:dyDescent="0.25">
      <c r="A142" s="179" t="s">
        <v>5818</v>
      </c>
      <c r="B142" s="180" t="s">
        <v>5819</v>
      </c>
      <c r="C142" s="191" t="s">
        <v>5820</v>
      </c>
      <c r="D142" s="181"/>
      <c r="E142" s="194">
        <v>495</v>
      </c>
      <c r="F142" s="194">
        <v>495</v>
      </c>
      <c r="G142" s="195"/>
      <c r="H142" s="191" t="s">
        <v>5820</v>
      </c>
      <c r="I142" s="191" t="s">
        <v>5820</v>
      </c>
      <c r="J142" s="89" t="s">
        <v>769</v>
      </c>
      <c r="K142" s="56" t="s">
        <v>5816</v>
      </c>
      <c r="L142" s="89" t="s">
        <v>5821</v>
      </c>
      <c r="M142" s="182"/>
    </row>
    <row r="143" spans="1:13" s="178" customFormat="1" x14ac:dyDescent="0.25">
      <c r="A143" s="183" t="s">
        <v>5822</v>
      </c>
      <c r="B143" s="184" t="s">
        <v>5823</v>
      </c>
      <c r="C143" s="185" t="s">
        <v>744</v>
      </c>
      <c r="D143" s="186"/>
      <c r="E143" s="198">
        <v>14000</v>
      </c>
      <c r="F143" s="196">
        <v>14000</v>
      </c>
      <c r="G143" s="197"/>
      <c r="H143" s="185" t="s">
        <v>744</v>
      </c>
      <c r="I143" s="185" t="s">
        <v>744</v>
      </c>
      <c r="J143" s="186" t="s">
        <v>769</v>
      </c>
      <c r="K143" s="187" t="s">
        <v>4930</v>
      </c>
      <c r="L143" s="186" t="s">
        <v>5824</v>
      </c>
      <c r="M143" s="188"/>
    </row>
    <row r="144" spans="1:13" s="177" customFormat="1" x14ac:dyDescent="0.25">
      <c r="A144" s="179" t="s">
        <v>5825</v>
      </c>
      <c r="B144" s="180" t="s">
        <v>5826</v>
      </c>
      <c r="C144" s="191" t="s">
        <v>744</v>
      </c>
      <c r="D144" s="181"/>
      <c r="E144" s="194">
        <v>14000</v>
      </c>
      <c r="F144" s="194">
        <v>14000</v>
      </c>
      <c r="G144" s="195"/>
      <c r="H144" s="191" t="s">
        <v>744</v>
      </c>
      <c r="I144" s="191" t="s">
        <v>744</v>
      </c>
      <c r="J144" s="89" t="s">
        <v>769</v>
      </c>
      <c r="K144" s="56" t="s">
        <v>4930</v>
      </c>
      <c r="L144" s="89" t="s">
        <v>5827</v>
      </c>
      <c r="M144" s="182"/>
    </row>
    <row r="145" spans="1:13" s="178" customFormat="1" x14ac:dyDescent="0.25">
      <c r="A145" s="183" t="s">
        <v>5828</v>
      </c>
      <c r="B145" s="184" t="s">
        <v>5829</v>
      </c>
      <c r="C145" s="185" t="s">
        <v>744</v>
      </c>
      <c r="D145" s="186"/>
      <c r="E145" s="198">
        <v>12500</v>
      </c>
      <c r="F145" s="196">
        <v>12500</v>
      </c>
      <c r="G145" s="197"/>
      <c r="H145" s="185" t="s">
        <v>744</v>
      </c>
      <c r="I145" s="185" t="s">
        <v>744</v>
      </c>
      <c r="J145" s="186" t="s">
        <v>769</v>
      </c>
      <c r="K145" s="187" t="s">
        <v>4930</v>
      </c>
      <c r="L145" s="186" t="s">
        <v>5830</v>
      </c>
      <c r="M145" s="188"/>
    </row>
    <row r="146" spans="1:13" s="177" customFormat="1" x14ac:dyDescent="0.25">
      <c r="A146" s="179" t="s">
        <v>5831</v>
      </c>
      <c r="B146" s="180" t="s">
        <v>5832</v>
      </c>
      <c r="C146" s="191" t="s">
        <v>744</v>
      </c>
      <c r="D146" s="181"/>
      <c r="E146" s="194">
        <v>7500</v>
      </c>
      <c r="F146" s="194">
        <v>7500</v>
      </c>
      <c r="G146" s="195"/>
      <c r="H146" s="191" t="s">
        <v>744</v>
      </c>
      <c r="I146" s="191" t="s">
        <v>744</v>
      </c>
      <c r="J146" s="89" t="s">
        <v>769</v>
      </c>
      <c r="K146" s="56" t="s">
        <v>4930</v>
      </c>
      <c r="L146" s="89" t="s">
        <v>5833</v>
      </c>
      <c r="M146" s="182"/>
    </row>
    <row r="147" spans="1:13" s="178" customFormat="1" x14ac:dyDescent="0.25">
      <c r="A147" s="183" t="s">
        <v>5834</v>
      </c>
      <c r="B147" s="184" t="s">
        <v>5835</v>
      </c>
      <c r="C147" s="185" t="s">
        <v>744</v>
      </c>
      <c r="D147" s="186"/>
      <c r="E147" s="198">
        <v>18000</v>
      </c>
      <c r="F147" s="196">
        <v>18000</v>
      </c>
      <c r="G147" s="197"/>
      <c r="H147" s="185" t="s">
        <v>744</v>
      </c>
      <c r="I147" s="185" t="s">
        <v>744</v>
      </c>
      <c r="J147" s="186" t="s">
        <v>769</v>
      </c>
      <c r="K147" s="187" t="s">
        <v>4930</v>
      </c>
      <c r="L147" s="186" t="s">
        <v>5836</v>
      </c>
      <c r="M147" s="189"/>
    </row>
    <row r="148" spans="1:13" s="177" customFormat="1" x14ac:dyDescent="0.25">
      <c r="A148" s="179" t="s">
        <v>5837</v>
      </c>
      <c r="B148" s="180" t="s">
        <v>5838</v>
      </c>
      <c r="C148" s="191" t="s">
        <v>5820</v>
      </c>
      <c r="D148" s="181"/>
      <c r="E148" s="194">
        <v>5946.88</v>
      </c>
      <c r="F148" s="194">
        <v>5946.88</v>
      </c>
      <c r="G148" s="195"/>
      <c r="H148" s="191" t="s">
        <v>5820</v>
      </c>
      <c r="I148" s="191" t="s">
        <v>5820</v>
      </c>
      <c r="J148" s="89" t="s">
        <v>769</v>
      </c>
      <c r="K148" s="56" t="s">
        <v>3944</v>
      </c>
      <c r="L148" s="89" t="s">
        <v>5839</v>
      </c>
      <c r="M148" s="182"/>
    </row>
    <row r="149" spans="1:13" s="178" customFormat="1" x14ac:dyDescent="0.25">
      <c r="A149" s="183" t="s">
        <v>5840</v>
      </c>
      <c r="B149" s="184" t="s">
        <v>5841</v>
      </c>
      <c r="C149" s="185" t="s">
        <v>741</v>
      </c>
      <c r="D149" s="186"/>
      <c r="E149" s="198">
        <v>70</v>
      </c>
      <c r="F149" s="196">
        <v>70</v>
      </c>
      <c r="G149" s="197"/>
      <c r="H149" s="185" t="s">
        <v>741</v>
      </c>
      <c r="I149" s="185" t="s">
        <v>741</v>
      </c>
      <c r="J149" s="186" t="s">
        <v>769</v>
      </c>
      <c r="K149" s="187" t="s">
        <v>3947</v>
      </c>
      <c r="L149" s="186" t="s">
        <v>5842</v>
      </c>
      <c r="M149" s="188"/>
    </row>
    <row r="150" spans="1:13" s="177" customFormat="1" x14ac:dyDescent="0.25">
      <c r="A150" s="179" t="s">
        <v>5843</v>
      </c>
      <c r="B150" s="180" t="s">
        <v>5844</v>
      </c>
      <c r="C150" s="191" t="s">
        <v>5845</v>
      </c>
      <c r="D150" s="181"/>
      <c r="E150" s="194">
        <v>20000</v>
      </c>
      <c r="F150" s="194">
        <v>20000</v>
      </c>
      <c r="G150" s="195"/>
      <c r="H150" s="191" t="s">
        <v>5845</v>
      </c>
      <c r="I150" s="191" t="s">
        <v>5845</v>
      </c>
      <c r="J150" s="89" t="s">
        <v>769</v>
      </c>
      <c r="K150" s="56" t="s">
        <v>3947</v>
      </c>
      <c r="L150" s="89" t="s">
        <v>5846</v>
      </c>
      <c r="M150" s="182"/>
    </row>
    <row r="151" spans="1:13" s="178" customFormat="1" x14ac:dyDescent="0.25">
      <c r="A151" s="183" t="s">
        <v>5847</v>
      </c>
      <c r="B151" s="184" t="s">
        <v>5848</v>
      </c>
      <c r="C151" s="185" t="s">
        <v>5849</v>
      </c>
      <c r="D151" s="186"/>
      <c r="E151" s="198">
        <v>20000</v>
      </c>
      <c r="F151" s="196">
        <v>20000</v>
      </c>
      <c r="G151" s="197"/>
      <c r="H151" s="185" t="s">
        <v>5849</v>
      </c>
      <c r="I151" s="185" t="s">
        <v>5849</v>
      </c>
      <c r="J151" s="186" t="s">
        <v>769</v>
      </c>
      <c r="K151" s="187" t="s">
        <v>3947</v>
      </c>
      <c r="L151" s="186" t="s">
        <v>5846</v>
      </c>
      <c r="M151" s="188"/>
    </row>
    <row r="152" spans="1:13" s="177" customFormat="1" x14ac:dyDescent="0.25">
      <c r="A152" s="179" t="s">
        <v>5850</v>
      </c>
      <c r="B152" s="180" t="s">
        <v>5851</v>
      </c>
      <c r="C152" s="191" t="s">
        <v>3460</v>
      </c>
      <c r="D152" s="181"/>
      <c r="E152" s="194">
        <v>820</v>
      </c>
      <c r="F152" s="194">
        <v>820</v>
      </c>
      <c r="G152" s="195"/>
      <c r="H152" s="191" t="s">
        <v>3460</v>
      </c>
      <c r="I152" s="191" t="s">
        <v>3460</v>
      </c>
      <c r="J152" s="89" t="s">
        <v>769</v>
      </c>
      <c r="K152" s="56" t="s">
        <v>5852</v>
      </c>
      <c r="L152" s="89" t="s">
        <v>5853</v>
      </c>
      <c r="M152" s="182"/>
    </row>
    <row r="153" spans="1:13" s="178" customFormat="1" x14ac:dyDescent="0.25">
      <c r="A153" s="183" t="s">
        <v>5854</v>
      </c>
      <c r="B153" s="200" t="s">
        <v>5855</v>
      </c>
      <c r="C153" s="185" t="s">
        <v>1637</v>
      </c>
      <c r="D153" s="186"/>
      <c r="E153" s="198">
        <v>20000</v>
      </c>
      <c r="F153" s="196">
        <v>20000</v>
      </c>
      <c r="G153" s="197"/>
      <c r="H153" s="185" t="s">
        <v>1637</v>
      </c>
      <c r="I153" s="185" t="s">
        <v>1637</v>
      </c>
      <c r="J153" s="186" t="s">
        <v>769</v>
      </c>
      <c r="K153" s="187" t="s">
        <v>5856</v>
      </c>
      <c r="L153" s="186" t="s">
        <v>5857</v>
      </c>
      <c r="M153" s="189"/>
    </row>
    <row r="154" spans="1:13" s="177" customFormat="1" x14ac:dyDescent="0.25">
      <c r="A154" s="179" t="s">
        <v>5858</v>
      </c>
      <c r="B154" s="180" t="s">
        <v>5859</v>
      </c>
      <c r="C154" s="191" t="s">
        <v>5021</v>
      </c>
      <c r="D154" s="181"/>
      <c r="E154" s="194">
        <v>1000</v>
      </c>
      <c r="F154" s="194">
        <v>1000</v>
      </c>
      <c r="G154" s="195"/>
      <c r="H154" s="191" t="s">
        <v>5021</v>
      </c>
      <c r="I154" s="191" t="s">
        <v>5021</v>
      </c>
      <c r="J154" s="89" t="s">
        <v>769</v>
      </c>
      <c r="K154" s="56" t="s">
        <v>5860</v>
      </c>
      <c r="L154" s="89" t="s">
        <v>5861</v>
      </c>
      <c r="M154" s="182"/>
    </row>
    <row r="155" spans="1:13" s="178" customFormat="1" x14ac:dyDescent="0.25">
      <c r="A155" s="183" t="s">
        <v>5862</v>
      </c>
      <c r="B155" s="184" t="s">
        <v>5863</v>
      </c>
      <c r="C155" s="185" t="s">
        <v>3459</v>
      </c>
      <c r="D155" s="186"/>
      <c r="E155" s="198">
        <v>19125</v>
      </c>
      <c r="F155" s="196">
        <v>19125</v>
      </c>
      <c r="G155" s="197"/>
      <c r="H155" s="185" t="s">
        <v>3459</v>
      </c>
      <c r="I155" s="185" t="s">
        <v>3459</v>
      </c>
      <c r="J155" s="186" t="s">
        <v>769</v>
      </c>
      <c r="K155" s="187" t="s">
        <v>4015</v>
      </c>
      <c r="L155" s="186" t="s">
        <v>5864</v>
      </c>
      <c r="M155" s="188"/>
    </row>
    <row r="156" spans="1:13" s="177" customFormat="1" x14ac:dyDescent="0.25">
      <c r="A156" s="179" t="s">
        <v>5865</v>
      </c>
      <c r="B156" s="180" t="s">
        <v>5866</v>
      </c>
      <c r="C156" s="191" t="s">
        <v>3457</v>
      </c>
      <c r="D156" s="181"/>
      <c r="E156" s="194">
        <v>13870</v>
      </c>
      <c r="F156" s="194">
        <v>13870</v>
      </c>
      <c r="G156" s="195"/>
      <c r="H156" s="191" t="s">
        <v>3457</v>
      </c>
      <c r="I156" s="191" t="s">
        <v>3457</v>
      </c>
      <c r="J156" s="89" t="s">
        <v>769</v>
      </c>
      <c r="K156" s="56" t="s">
        <v>4015</v>
      </c>
      <c r="L156" s="89" t="s">
        <v>5867</v>
      </c>
      <c r="M156" s="182"/>
    </row>
    <row r="157" spans="1:13" s="178" customFormat="1" x14ac:dyDescent="0.25">
      <c r="A157" s="183" t="s">
        <v>5868</v>
      </c>
      <c r="B157" s="184" t="s">
        <v>5869</v>
      </c>
      <c r="C157" s="185" t="s">
        <v>1758</v>
      </c>
      <c r="D157" s="186"/>
      <c r="E157" s="198">
        <v>9960.5</v>
      </c>
      <c r="F157" s="196">
        <v>9960.5</v>
      </c>
      <c r="G157" s="197"/>
      <c r="H157" s="185" t="s">
        <v>1758</v>
      </c>
      <c r="I157" s="185" t="s">
        <v>1758</v>
      </c>
      <c r="J157" s="186" t="s">
        <v>769</v>
      </c>
      <c r="K157" s="187" t="s">
        <v>4933</v>
      </c>
      <c r="L157" s="186" t="s">
        <v>5870</v>
      </c>
      <c r="M157" s="188"/>
    </row>
    <row r="158" spans="1:13" s="177" customFormat="1" x14ac:dyDescent="0.25">
      <c r="A158" s="179" t="s">
        <v>5871</v>
      </c>
      <c r="B158" s="180" t="s">
        <v>5872</v>
      </c>
      <c r="C158" s="191" t="s">
        <v>590</v>
      </c>
      <c r="D158" s="181"/>
      <c r="E158" s="194">
        <v>109.5</v>
      </c>
      <c r="F158" s="194">
        <v>109.5</v>
      </c>
      <c r="G158" s="195"/>
      <c r="H158" s="191" t="s">
        <v>590</v>
      </c>
      <c r="I158" s="191" t="s">
        <v>590</v>
      </c>
      <c r="J158" s="89" t="s">
        <v>769</v>
      </c>
      <c r="K158" s="56" t="s">
        <v>5873</v>
      </c>
      <c r="L158" s="89" t="s">
        <v>2799</v>
      </c>
      <c r="M158" s="182"/>
    </row>
    <row r="159" spans="1:13" s="178" customFormat="1" x14ac:dyDescent="0.25">
      <c r="A159" s="183" t="s">
        <v>5874</v>
      </c>
      <c r="B159" s="184" t="s">
        <v>5875</v>
      </c>
      <c r="C159" s="185" t="s">
        <v>590</v>
      </c>
      <c r="D159" s="186"/>
      <c r="E159" s="198">
        <v>710</v>
      </c>
      <c r="F159" s="196">
        <v>710</v>
      </c>
      <c r="G159" s="197"/>
      <c r="H159" s="185" t="s">
        <v>590</v>
      </c>
      <c r="I159" s="185" t="s">
        <v>590</v>
      </c>
      <c r="J159" s="186" t="s">
        <v>769</v>
      </c>
      <c r="K159" s="187" t="s">
        <v>5873</v>
      </c>
      <c r="L159" s="186" t="s">
        <v>5876</v>
      </c>
      <c r="M159" s="189"/>
    </row>
    <row r="160" spans="1:13" s="177" customFormat="1" x14ac:dyDescent="0.25">
      <c r="A160" s="179" t="s">
        <v>5877</v>
      </c>
      <c r="B160" s="180" t="s">
        <v>5878</v>
      </c>
      <c r="C160" s="191" t="s">
        <v>5879</v>
      </c>
      <c r="D160" s="181"/>
      <c r="E160" s="194">
        <v>1692</v>
      </c>
      <c r="F160" s="194">
        <v>1692</v>
      </c>
      <c r="G160" s="195"/>
      <c r="H160" s="191" t="s">
        <v>5879</v>
      </c>
      <c r="I160" s="191" t="s">
        <v>5879</v>
      </c>
      <c r="J160" s="89" t="s">
        <v>769</v>
      </c>
      <c r="K160" s="56" t="s">
        <v>4934</v>
      </c>
      <c r="L160" s="89" t="s">
        <v>5880</v>
      </c>
      <c r="M160" s="182"/>
    </row>
    <row r="161" spans="1:13" s="178" customFormat="1" x14ac:dyDescent="0.25">
      <c r="A161" s="183" t="s">
        <v>5881</v>
      </c>
      <c r="B161" s="184" t="s">
        <v>5882</v>
      </c>
      <c r="C161" s="185" t="s">
        <v>1872</v>
      </c>
      <c r="D161" s="186"/>
      <c r="E161" s="198">
        <v>80</v>
      </c>
      <c r="F161" s="196">
        <v>80</v>
      </c>
      <c r="G161" s="197"/>
      <c r="H161" s="185" t="s">
        <v>1872</v>
      </c>
      <c r="I161" s="185" t="s">
        <v>1872</v>
      </c>
      <c r="J161" s="186" t="s">
        <v>769</v>
      </c>
      <c r="K161" s="187" t="s">
        <v>4934</v>
      </c>
      <c r="L161" s="186" t="s">
        <v>5883</v>
      </c>
      <c r="M161" s="188"/>
    </row>
    <row r="162" spans="1:13" s="177" customFormat="1" x14ac:dyDescent="0.25">
      <c r="A162" s="179" t="s">
        <v>5884</v>
      </c>
      <c r="B162" s="180" t="s">
        <v>5885</v>
      </c>
      <c r="C162" s="191" t="s">
        <v>5886</v>
      </c>
      <c r="D162" s="181"/>
      <c r="E162" s="194">
        <v>1280</v>
      </c>
      <c r="F162" s="194">
        <v>1280</v>
      </c>
      <c r="G162" s="195"/>
      <c r="H162" s="191" t="s">
        <v>5886</v>
      </c>
      <c r="I162" s="191" t="s">
        <v>5886</v>
      </c>
      <c r="J162" s="89" t="s">
        <v>769</v>
      </c>
      <c r="K162" s="56" t="s">
        <v>4934</v>
      </c>
      <c r="L162" s="89" t="s">
        <v>5887</v>
      </c>
      <c r="M162" s="182"/>
    </row>
    <row r="163" spans="1:13" s="178" customFormat="1" x14ac:dyDescent="0.25">
      <c r="A163" s="183" t="s">
        <v>5888</v>
      </c>
      <c r="B163" s="184" t="s">
        <v>5889</v>
      </c>
      <c r="C163" s="185" t="s">
        <v>1513</v>
      </c>
      <c r="D163" s="186"/>
      <c r="E163" s="198">
        <v>355.54</v>
      </c>
      <c r="F163" s="196">
        <v>355.54</v>
      </c>
      <c r="G163" s="197"/>
      <c r="H163" s="185" t="s">
        <v>1513</v>
      </c>
      <c r="I163" s="185" t="s">
        <v>1513</v>
      </c>
      <c r="J163" s="186" t="s">
        <v>769</v>
      </c>
      <c r="K163" s="187" t="s">
        <v>4018</v>
      </c>
      <c r="L163" s="186" t="s">
        <v>3667</v>
      </c>
      <c r="M163" s="189"/>
    </row>
    <row r="164" spans="1:13" s="177" customFormat="1" x14ac:dyDescent="0.25">
      <c r="A164" s="179" t="s">
        <v>5890</v>
      </c>
      <c r="B164" s="180" t="s">
        <v>5891</v>
      </c>
      <c r="C164" s="191" t="s">
        <v>755</v>
      </c>
      <c r="D164" s="181"/>
      <c r="E164" s="194">
        <v>1300</v>
      </c>
      <c r="F164" s="194">
        <v>1300</v>
      </c>
      <c r="G164" s="195"/>
      <c r="H164" s="191" t="s">
        <v>755</v>
      </c>
      <c r="I164" s="191" t="s">
        <v>755</v>
      </c>
      <c r="J164" s="89" t="s">
        <v>769</v>
      </c>
      <c r="K164" s="56" t="s">
        <v>4021</v>
      </c>
      <c r="L164" s="89" t="s">
        <v>5892</v>
      </c>
      <c r="M164" s="182"/>
    </row>
    <row r="165" spans="1:13" s="178" customFormat="1" x14ac:dyDescent="0.25">
      <c r="A165" s="183" t="s">
        <v>5893</v>
      </c>
      <c r="B165" s="184" t="s">
        <v>5894</v>
      </c>
      <c r="C165" s="185" t="s">
        <v>5895</v>
      </c>
      <c r="D165" s="186"/>
      <c r="E165" s="198">
        <v>2379.12</v>
      </c>
      <c r="F165" s="196">
        <v>2379.12</v>
      </c>
      <c r="G165" s="197"/>
      <c r="H165" s="185" t="s">
        <v>5895</v>
      </c>
      <c r="I165" s="185" t="s">
        <v>5895</v>
      </c>
      <c r="J165" s="186" t="s">
        <v>769</v>
      </c>
      <c r="K165" s="187" t="s">
        <v>4022</v>
      </c>
      <c r="L165" s="186" t="s">
        <v>5896</v>
      </c>
      <c r="M165" s="188"/>
    </row>
    <row r="166" spans="1:13" s="177" customFormat="1" x14ac:dyDescent="0.25">
      <c r="A166" s="179" t="s">
        <v>5897</v>
      </c>
      <c r="B166" s="180" t="s">
        <v>5898</v>
      </c>
      <c r="C166" s="191" t="s">
        <v>5784</v>
      </c>
      <c r="D166" s="181"/>
      <c r="E166" s="194">
        <v>2092.5</v>
      </c>
      <c r="F166" s="194">
        <v>2092.5</v>
      </c>
      <c r="G166" s="195"/>
      <c r="H166" s="191" t="s">
        <v>5784</v>
      </c>
      <c r="I166" s="191" t="s">
        <v>5784</v>
      </c>
      <c r="J166" s="89" t="s">
        <v>769</v>
      </c>
      <c r="K166" s="56" t="s">
        <v>4022</v>
      </c>
      <c r="L166" s="89" t="s">
        <v>5899</v>
      </c>
      <c r="M166" s="182"/>
    </row>
    <row r="167" spans="1:13" s="178" customFormat="1" x14ac:dyDescent="0.25">
      <c r="A167" s="183" t="s">
        <v>5900</v>
      </c>
      <c r="B167" s="184" t="s">
        <v>5901</v>
      </c>
      <c r="C167" s="185" t="s">
        <v>1393</v>
      </c>
      <c r="D167" s="186"/>
      <c r="E167" s="198">
        <v>6480</v>
      </c>
      <c r="F167" s="196">
        <v>6480</v>
      </c>
      <c r="G167" s="197"/>
      <c r="H167" s="185" t="s">
        <v>1393</v>
      </c>
      <c r="I167" s="185" t="s">
        <v>1393</v>
      </c>
      <c r="J167" s="186" t="s">
        <v>769</v>
      </c>
      <c r="K167" s="187" t="s">
        <v>4024</v>
      </c>
      <c r="L167" s="186" t="s">
        <v>5902</v>
      </c>
      <c r="M167" s="188"/>
    </row>
    <row r="168" spans="1:13" s="177" customFormat="1" x14ac:dyDescent="0.25">
      <c r="A168" s="179" t="s">
        <v>5903</v>
      </c>
      <c r="B168" s="180" t="s">
        <v>5904</v>
      </c>
      <c r="C168" s="191" t="s">
        <v>5905</v>
      </c>
      <c r="D168" s="181"/>
      <c r="E168" s="194">
        <v>8000</v>
      </c>
      <c r="F168" s="194">
        <v>8000</v>
      </c>
      <c r="G168" s="195"/>
      <c r="H168" s="191" t="s">
        <v>5912</v>
      </c>
      <c r="I168" s="191" t="s">
        <v>5912</v>
      </c>
      <c r="J168" s="89" t="s">
        <v>1254</v>
      </c>
      <c r="K168" s="56" t="s">
        <v>4024</v>
      </c>
      <c r="L168" s="89" t="s">
        <v>5906</v>
      </c>
      <c r="M168" s="182"/>
    </row>
    <row r="169" spans="1:13" s="178" customFormat="1" x14ac:dyDescent="0.25">
      <c r="A169" s="183" t="s">
        <v>5913</v>
      </c>
      <c r="B169" s="200" t="s">
        <v>6097</v>
      </c>
      <c r="C169" s="185" t="s">
        <v>6289</v>
      </c>
      <c r="D169" s="186"/>
      <c r="E169" s="198">
        <v>5000</v>
      </c>
      <c r="F169" s="196">
        <v>5000</v>
      </c>
      <c r="G169" s="197"/>
      <c r="H169" s="185" t="s">
        <v>6289</v>
      </c>
      <c r="I169" s="185" t="s">
        <v>6289</v>
      </c>
      <c r="J169" s="186" t="s">
        <v>769</v>
      </c>
      <c r="K169" s="187" t="s">
        <v>5092</v>
      </c>
      <c r="L169" s="186" t="s">
        <v>6361</v>
      </c>
      <c r="M169" s="189"/>
    </row>
    <row r="170" spans="1:13" s="177" customFormat="1" x14ac:dyDescent="0.25">
      <c r="A170" s="179" t="s">
        <v>5914</v>
      </c>
      <c r="B170" s="180" t="s">
        <v>6098</v>
      </c>
      <c r="C170" s="191" t="s">
        <v>277</v>
      </c>
      <c r="D170" s="181"/>
      <c r="E170" s="194">
        <v>564</v>
      </c>
      <c r="F170" s="194">
        <v>564</v>
      </c>
      <c r="G170" s="195"/>
      <c r="H170" s="191" t="s">
        <v>277</v>
      </c>
      <c r="I170" s="191" t="s">
        <v>277</v>
      </c>
      <c r="J170" s="89" t="s">
        <v>769</v>
      </c>
      <c r="K170" s="56" t="s">
        <v>5092</v>
      </c>
      <c r="L170" s="89" t="s">
        <v>6362</v>
      </c>
      <c r="M170" s="182"/>
    </row>
    <row r="171" spans="1:13" s="178" customFormat="1" x14ac:dyDescent="0.25">
      <c r="A171" s="183" t="s">
        <v>5915</v>
      </c>
      <c r="B171" s="184" t="s">
        <v>6099</v>
      </c>
      <c r="C171" s="185" t="s">
        <v>5784</v>
      </c>
      <c r="D171" s="186"/>
      <c r="E171" s="198">
        <v>1000</v>
      </c>
      <c r="F171" s="196">
        <v>1000</v>
      </c>
      <c r="G171" s="197"/>
      <c r="H171" s="185" t="s">
        <v>5784</v>
      </c>
      <c r="I171" s="185" t="s">
        <v>5784</v>
      </c>
      <c r="J171" s="186" t="s">
        <v>769</v>
      </c>
      <c r="K171" s="187" t="s">
        <v>6321</v>
      </c>
      <c r="L171" s="186" t="s">
        <v>6363</v>
      </c>
      <c r="M171" s="188"/>
    </row>
    <row r="172" spans="1:13" s="177" customFormat="1" x14ac:dyDescent="0.25">
      <c r="A172" s="179" t="s">
        <v>5916</v>
      </c>
      <c r="B172" s="180" t="s">
        <v>6100</v>
      </c>
      <c r="C172" s="191" t="s">
        <v>6290</v>
      </c>
      <c r="D172" s="181"/>
      <c r="E172" s="194">
        <v>3400</v>
      </c>
      <c r="F172" s="194">
        <v>3400</v>
      </c>
      <c r="G172" s="195"/>
      <c r="H172" s="191" t="s">
        <v>6290</v>
      </c>
      <c r="I172" s="191" t="s">
        <v>6290</v>
      </c>
      <c r="J172" s="89" t="s">
        <v>769</v>
      </c>
      <c r="K172" s="56" t="s">
        <v>6321</v>
      </c>
      <c r="L172" s="89" t="s">
        <v>6364</v>
      </c>
      <c r="M172" s="182"/>
    </row>
    <row r="173" spans="1:13" s="178" customFormat="1" x14ac:dyDescent="0.25">
      <c r="A173" s="183" t="s">
        <v>5917</v>
      </c>
      <c r="B173" s="184" t="s">
        <v>6101</v>
      </c>
      <c r="C173" s="185" t="s">
        <v>6291</v>
      </c>
      <c r="D173" s="186"/>
      <c r="E173" s="198">
        <v>5819.1</v>
      </c>
      <c r="F173" s="196">
        <v>5819.1</v>
      </c>
      <c r="G173" s="197"/>
      <c r="H173" s="185" t="s">
        <v>6291</v>
      </c>
      <c r="I173" s="185" t="s">
        <v>6291</v>
      </c>
      <c r="J173" s="186" t="s">
        <v>769</v>
      </c>
      <c r="K173" s="187" t="s">
        <v>6322</v>
      </c>
      <c r="L173" s="186" t="s">
        <v>6365</v>
      </c>
      <c r="M173" s="188"/>
    </row>
    <row r="174" spans="1:13" s="177" customFormat="1" x14ac:dyDescent="0.25">
      <c r="A174" s="179" t="s">
        <v>5918</v>
      </c>
      <c r="B174" s="180" t="s">
        <v>6102</v>
      </c>
      <c r="C174" s="191" t="s">
        <v>745</v>
      </c>
      <c r="D174" s="181"/>
      <c r="E174" s="194">
        <v>566.87</v>
      </c>
      <c r="F174" s="194">
        <v>566.87</v>
      </c>
      <c r="G174" s="195"/>
      <c r="H174" s="191" t="s">
        <v>745</v>
      </c>
      <c r="I174" s="191" t="s">
        <v>745</v>
      </c>
      <c r="J174" s="89" t="s">
        <v>769</v>
      </c>
      <c r="K174" s="56" t="s">
        <v>6322</v>
      </c>
      <c r="L174" s="89" t="s">
        <v>6366</v>
      </c>
      <c r="M174" s="182"/>
    </row>
    <row r="175" spans="1:13" s="178" customFormat="1" x14ac:dyDescent="0.25">
      <c r="A175" s="183" t="s">
        <v>5919</v>
      </c>
      <c r="B175" s="184" t="s">
        <v>6103</v>
      </c>
      <c r="C175" s="185" t="s">
        <v>5485</v>
      </c>
      <c r="D175" s="186"/>
      <c r="E175" s="198">
        <v>2354.17</v>
      </c>
      <c r="F175" s="196">
        <v>2354.17</v>
      </c>
      <c r="G175" s="197"/>
      <c r="H175" s="185" t="s">
        <v>5485</v>
      </c>
      <c r="I175" s="185" t="s">
        <v>5485</v>
      </c>
      <c r="J175" s="186" t="s">
        <v>769</v>
      </c>
      <c r="K175" s="187" t="s">
        <v>6323</v>
      </c>
      <c r="L175" s="186" t="s">
        <v>6367</v>
      </c>
      <c r="M175" s="189"/>
    </row>
    <row r="176" spans="1:13" s="177" customFormat="1" x14ac:dyDescent="0.25">
      <c r="A176" s="179" t="s">
        <v>5920</v>
      </c>
      <c r="B176" s="180" t="s">
        <v>6104</v>
      </c>
      <c r="C176" s="191" t="s">
        <v>1761</v>
      </c>
      <c r="D176" s="181"/>
      <c r="E176" s="194">
        <v>2000</v>
      </c>
      <c r="F176" s="194">
        <v>2000</v>
      </c>
      <c r="G176" s="195"/>
      <c r="H176" s="191" t="s">
        <v>1761</v>
      </c>
      <c r="I176" s="191" t="s">
        <v>1761</v>
      </c>
      <c r="J176" s="89" t="s">
        <v>769</v>
      </c>
      <c r="K176" s="56" t="s">
        <v>6323</v>
      </c>
      <c r="L176" s="89" t="s">
        <v>6368</v>
      </c>
      <c r="M176" s="182"/>
    </row>
    <row r="177" spans="1:13" s="178" customFormat="1" x14ac:dyDescent="0.25">
      <c r="A177" s="183" t="s">
        <v>5921</v>
      </c>
      <c r="B177" s="184" t="s">
        <v>6105</v>
      </c>
      <c r="C177" s="185" t="s">
        <v>3533</v>
      </c>
      <c r="D177" s="186"/>
      <c r="E177" s="198">
        <v>3000</v>
      </c>
      <c r="F177" s="196">
        <v>3000</v>
      </c>
      <c r="G177" s="197"/>
      <c r="H177" s="185" t="s">
        <v>3533</v>
      </c>
      <c r="I177" s="185" t="s">
        <v>3533</v>
      </c>
      <c r="J177" s="186" t="s">
        <v>769</v>
      </c>
      <c r="K177" s="187" t="s">
        <v>6323</v>
      </c>
      <c r="L177" s="186" t="s">
        <v>6369</v>
      </c>
      <c r="M177" s="189"/>
    </row>
    <row r="178" spans="1:13" s="177" customFormat="1" x14ac:dyDescent="0.25">
      <c r="A178" s="179" t="s">
        <v>5922</v>
      </c>
      <c r="B178" s="180" t="s">
        <v>6106</v>
      </c>
      <c r="C178" s="191" t="s">
        <v>744</v>
      </c>
      <c r="D178" s="181"/>
      <c r="E178" s="194">
        <v>6500</v>
      </c>
      <c r="F178" s="194">
        <v>6500</v>
      </c>
      <c r="G178" s="195"/>
      <c r="H178" s="191" t="s">
        <v>744</v>
      </c>
      <c r="I178" s="191" t="s">
        <v>744</v>
      </c>
      <c r="J178" s="89" t="s">
        <v>769</v>
      </c>
      <c r="K178" s="56" t="s">
        <v>6324</v>
      </c>
      <c r="L178" s="89" t="s">
        <v>6370</v>
      </c>
      <c r="M178" s="182"/>
    </row>
    <row r="179" spans="1:13" s="178" customFormat="1" x14ac:dyDescent="0.25">
      <c r="A179" s="183" t="s">
        <v>5923</v>
      </c>
      <c r="B179" s="184" t="s">
        <v>6107</v>
      </c>
      <c r="C179" s="185" t="s">
        <v>297</v>
      </c>
      <c r="D179" s="186"/>
      <c r="E179" s="198">
        <v>310</v>
      </c>
      <c r="F179" s="196">
        <v>310</v>
      </c>
      <c r="G179" s="197"/>
      <c r="H179" s="185" t="s">
        <v>297</v>
      </c>
      <c r="I179" s="185" t="s">
        <v>297</v>
      </c>
      <c r="J179" s="186" t="s">
        <v>769</v>
      </c>
      <c r="K179" s="187" t="s">
        <v>6324</v>
      </c>
      <c r="L179" s="186" t="s">
        <v>6371</v>
      </c>
      <c r="M179" s="188"/>
    </row>
    <row r="180" spans="1:13" s="177" customFormat="1" x14ac:dyDescent="0.25">
      <c r="A180" s="179" t="s">
        <v>5924</v>
      </c>
      <c r="B180" s="180" t="s">
        <v>6108</v>
      </c>
      <c r="C180" s="191" t="s">
        <v>6292</v>
      </c>
      <c r="D180" s="181"/>
      <c r="E180" s="194">
        <v>8096</v>
      </c>
      <c r="F180" s="194">
        <v>8096</v>
      </c>
      <c r="G180" s="195"/>
      <c r="H180" s="191" t="s">
        <v>6292</v>
      </c>
      <c r="I180" s="191" t="s">
        <v>6292</v>
      </c>
      <c r="J180" s="89" t="s">
        <v>769</v>
      </c>
      <c r="K180" s="56" t="s">
        <v>6324</v>
      </c>
      <c r="L180" s="89" t="s">
        <v>6372</v>
      </c>
      <c r="M180" s="182"/>
    </row>
    <row r="181" spans="1:13" s="178" customFormat="1" x14ac:dyDescent="0.25">
      <c r="A181" s="183" t="s">
        <v>5925</v>
      </c>
      <c r="B181" s="184" t="s">
        <v>6109</v>
      </c>
      <c r="C181" s="185" t="s">
        <v>5654</v>
      </c>
      <c r="D181" s="186"/>
      <c r="E181" s="198">
        <v>623.70000000000005</v>
      </c>
      <c r="F181" s="196">
        <v>623.70000000000005</v>
      </c>
      <c r="G181" s="197"/>
      <c r="H181" s="185" t="s">
        <v>5654</v>
      </c>
      <c r="I181" s="185" t="s">
        <v>5654</v>
      </c>
      <c r="J181" s="186" t="s">
        <v>769</v>
      </c>
      <c r="K181" s="187" t="s">
        <v>6324</v>
      </c>
      <c r="L181" s="186" t="s">
        <v>6373</v>
      </c>
      <c r="M181" s="188"/>
    </row>
    <row r="182" spans="1:13" s="177" customFormat="1" x14ac:dyDescent="0.25">
      <c r="A182" s="179" t="s">
        <v>5926</v>
      </c>
      <c r="B182" s="180" t="s">
        <v>6110</v>
      </c>
      <c r="C182" s="191" t="s">
        <v>6293</v>
      </c>
      <c r="D182" s="181"/>
      <c r="E182" s="194">
        <v>5200</v>
      </c>
      <c r="F182" s="194">
        <v>5200</v>
      </c>
      <c r="G182" s="195"/>
      <c r="H182" s="191" t="s">
        <v>6549</v>
      </c>
      <c r="I182" s="191" t="s">
        <v>6549</v>
      </c>
      <c r="J182" s="89" t="s">
        <v>1254</v>
      </c>
      <c r="K182" s="56" t="s">
        <v>6324</v>
      </c>
      <c r="L182" s="89" t="s">
        <v>6374</v>
      </c>
      <c r="M182" s="182"/>
    </row>
    <row r="183" spans="1:13" s="178" customFormat="1" x14ac:dyDescent="0.25">
      <c r="A183" s="183" t="s">
        <v>5927</v>
      </c>
      <c r="B183" s="200" t="s">
        <v>6111</v>
      </c>
      <c r="C183" s="185" t="s">
        <v>5784</v>
      </c>
      <c r="D183" s="186"/>
      <c r="E183" s="198">
        <v>9452</v>
      </c>
      <c r="F183" s="196">
        <v>9452</v>
      </c>
      <c r="G183" s="197"/>
      <c r="H183" s="185" t="s">
        <v>5784</v>
      </c>
      <c r="I183" s="185" t="s">
        <v>5784</v>
      </c>
      <c r="J183" s="186" t="s">
        <v>769</v>
      </c>
      <c r="K183" s="187" t="s">
        <v>6324</v>
      </c>
      <c r="L183" s="186" t="s">
        <v>6375</v>
      </c>
      <c r="M183" s="189"/>
    </row>
    <row r="184" spans="1:13" s="177" customFormat="1" x14ac:dyDescent="0.25">
      <c r="A184" s="179" t="s">
        <v>5928</v>
      </c>
      <c r="B184" s="180" t="s">
        <v>6112</v>
      </c>
      <c r="C184" s="191" t="s">
        <v>931</v>
      </c>
      <c r="D184" s="181"/>
      <c r="E184" s="194">
        <v>27253</v>
      </c>
      <c r="F184" s="194">
        <v>27253</v>
      </c>
      <c r="G184" s="195"/>
      <c r="H184" s="191" t="s">
        <v>6548</v>
      </c>
      <c r="I184" s="191" t="s">
        <v>6548</v>
      </c>
      <c r="J184" s="89" t="s">
        <v>1254</v>
      </c>
      <c r="K184" s="56" t="s">
        <v>6325</v>
      </c>
      <c r="L184" s="89" t="s">
        <v>6376</v>
      </c>
      <c r="M184" s="182"/>
    </row>
    <row r="185" spans="1:13" s="178" customFormat="1" x14ac:dyDescent="0.25">
      <c r="A185" s="183" t="s">
        <v>5929</v>
      </c>
      <c r="B185" s="184" t="s">
        <v>6113</v>
      </c>
      <c r="C185" s="185" t="s">
        <v>744</v>
      </c>
      <c r="D185" s="186"/>
      <c r="E185" s="198">
        <v>14000</v>
      </c>
      <c r="F185" s="196">
        <v>14000</v>
      </c>
      <c r="G185" s="197"/>
      <c r="H185" s="185" t="s">
        <v>744</v>
      </c>
      <c r="I185" s="185" t="s">
        <v>744</v>
      </c>
      <c r="J185" s="186" t="s">
        <v>769</v>
      </c>
      <c r="K185" s="187" t="s">
        <v>6326</v>
      </c>
      <c r="L185" s="186" t="s">
        <v>6377</v>
      </c>
      <c r="M185" s="188"/>
    </row>
    <row r="186" spans="1:13" x14ac:dyDescent="0.25">
      <c r="A186" s="179" t="s">
        <v>5930</v>
      </c>
      <c r="B186" s="180" t="s">
        <v>6114</v>
      </c>
      <c r="C186" s="191" t="s">
        <v>744</v>
      </c>
      <c r="D186" s="69"/>
      <c r="E186" s="194">
        <v>14000</v>
      </c>
      <c r="F186" s="194">
        <v>14000</v>
      </c>
      <c r="G186" s="195"/>
      <c r="H186" s="191" t="s">
        <v>744</v>
      </c>
      <c r="I186" s="191" t="s">
        <v>744</v>
      </c>
      <c r="J186" s="89" t="s">
        <v>769</v>
      </c>
      <c r="K186" s="202" t="s">
        <v>6326</v>
      </c>
      <c r="L186" s="89" t="s">
        <v>6378</v>
      </c>
      <c r="M186" s="182"/>
    </row>
    <row r="187" spans="1:13" s="178" customFormat="1" x14ac:dyDescent="0.25">
      <c r="A187" s="183" t="s">
        <v>5931</v>
      </c>
      <c r="B187" s="184" t="s">
        <v>6115</v>
      </c>
      <c r="C187" s="185" t="s">
        <v>744</v>
      </c>
      <c r="D187" s="186"/>
      <c r="E187" s="198">
        <v>12500</v>
      </c>
      <c r="F187" s="196">
        <v>12500</v>
      </c>
      <c r="G187" s="197"/>
      <c r="H187" s="185" t="s">
        <v>744</v>
      </c>
      <c r="I187" s="185" t="s">
        <v>744</v>
      </c>
      <c r="J187" s="186" t="s">
        <v>769</v>
      </c>
      <c r="K187" s="187" t="s">
        <v>6326</v>
      </c>
      <c r="L187" s="186" t="s">
        <v>6379</v>
      </c>
      <c r="M187" s="188"/>
    </row>
    <row r="188" spans="1:13" s="177" customFormat="1" x14ac:dyDescent="0.25">
      <c r="A188" s="179" t="s">
        <v>5932</v>
      </c>
      <c r="B188" s="180" t="s">
        <v>6116</v>
      </c>
      <c r="C188" s="191" t="s">
        <v>744</v>
      </c>
      <c r="D188" s="181"/>
      <c r="E188" s="194">
        <v>7500</v>
      </c>
      <c r="F188" s="194">
        <v>7500</v>
      </c>
      <c r="G188" s="195"/>
      <c r="H188" s="191" t="s">
        <v>744</v>
      </c>
      <c r="I188" s="191" t="s">
        <v>744</v>
      </c>
      <c r="J188" s="89" t="s">
        <v>769</v>
      </c>
      <c r="K188" s="56" t="s">
        <v>6326</v>
      </c>
      <c r="L188" s="89" t="s">
        <v>6380</v>
      </c>
      <c r="M188" s="182"/>
    </row>
    <row r="189" spans="1:13" s="178" customFormat="1" x14ac:dyDescent="0.25">
      <c r="A189" s="183" t="s">
        <v>5933</v>
      </c>
      <c r="B189" s="200" t="s">
        <v>6117</v>
      </c>
      <c r="C189" s="185" t="s">
        <v>744</v>
      </c>
      <c r="D189" s="186"/>
      <c r="E189" s="198">
        <v>18000</v>
      </c>
      <c r="F189" s="196">
        <v>18000</v>
      </c>
      <c r="G189" s="197"/>
      <c r="H189" s="185" t="s">
        <v>744</v>
      </c>
      <c r="I189" s="185" t="s">
        <v>744</v>
      </c>
      <c r="J189" s="186" t="s">
        <v>769</v>
      </c>
      <c r="K189" s="187" t="s">
        <v>6326</v>
      </c>
      <c r="L189" s="186" t="s">
        <v>6381</v>
      </c>
      <c r="M189" s="189"/>
    </row>
    <row r="190" spans="1:13" s="177" customFormat="1" x14ac:dyDescent="0.25">
      <c r="A190" s="179" t="s">
        <v>5934</v>
      </c>
      <c r="B190" s="180" t="s">
        <v>6118</v>
      </c>
      <c r="C190" s="191" t="s">
        <v>1513</v>
      </c>
      <c r="D190" s="181"/>
      <c r="E190" s="194">
        <v>130.91</v>
      </c>
      <c r="F190" s="194">
        <v>130.91</v>
      </c>
      <c r="G190" s="195"/>
      <c r="H190" s="191" t="s">
        <v>1513</v>
      </c>
      <c r="I190" s="191" t="s">
        <v>1513</v>
      </c>
      <c r="J190" s="89" t="s">
        <v>769</v>
      </c>
      <c r="K190" s="56" t="s">
        <v>6326</v>
      </c>
      <c r="L190" s="89" t="s">
        <v>3667</v>
      </c>
      <c r="M190" s="182"/>
    </row>
    <row r="191" spans="1:13" s="178" customFormat="1" x14ac:dyDescent="0.25">
      <c r="A191" s="183" t="s">
        <v>5935</v>
      </c>
      <c r="B191" s="184" t="s">
        <v>6119</v>
      </c>
      <c r="C191" s="185" t="s">
        <v>741</v>
      </c>
      <c r="D191" s="186"/>
      <c r="E191" s="198">
        <v>70</v>
      </c>
      <c r="F191" s="196">
        <v>70</v>
      </c>
      <c r="G191" s="197"/>
      <c r="H191" s="185" t="s">
        <v>741</v>
      </c>
      <c r="I191" s="185" t="s">
        <v>741</v>
      </c>
      <c r="J191" s="186" t="s">
        <v>769</v>
      </c>
      <c r="K191" s="187" t="s">
        <v>6327</v>
      </c>
      <c r="L191" s="186" t="s">
        <v>6382</v>
      </c>
      <c r="M191" s="188"/>
    </row>
    <row r="192" spans="1:13" x14ac:dyDescent="0.25">
      <c r="A192" s="179" t="s">
        <v>5936</v>
      </c>
      <c r="B192" s="180" t="s">
        <v>6120</v>
      </c>
      <c r="C192" s="191" t="s">
        <v>6294</v>
      </c>
      <c r="D192" s="69"/>
      <c r="E192" s="194">
        <v>960</v>
      </c>
      <c r="F192" s="194">
        <v>960</v>
      </c>
      <c r="G192" s="195"/>
      <c r="H192" s="191" t="s">
        <v>6294</v>
      </c>
      <c r="I192" s="191" t="s">
        <v>6294</v>
      </c>
      <c r="J192" s="89" t="s">
        <v>769</v>
      </c>
      <c r="K192" s="202" t="s">
        <v>4027</v>
      </c>
      <c r="L192" s="89" t="s">
        <v>6383</v>
      </c>
      <c r="M192" s="182"/>
    </row>
    <row r="193" spans="1:13" s="178" customFormat="1" x14ac:dyDescent="0.25">
      <c r="A193" s="183" t="s">
        <v>5937</v>
      </c>
      <c r="B193" s="184" t="s">
        <v>6121</v>
      </c>
      <c r="C193" s="185" t="s">
        <v>1756</v>
      </c>
      <c r="D193" s="186"/>
      <c r="E193" s="198">
        <v>34149.699999999997</v>
      </c>
      <c r="F193" s="196">
        <v>34149.699999999997</v>
      </c>
      <c r="G193" s="197"/>
      <c r="H193" s="185" t="s">
        <v>1756</v>
      </c>
      <c r="I193" s="185" t="s">
        <v>1756</v>
      </c>
      <c r="J193" s="186" t="s">
        <v>769</v>
      </c>
      <c r="K193" s="187" t="s">
        <v>4027</v>
      </c>
      <c r="L193" s="186" t="s">
        <v>5128</v>
      </c>
      <c r="M193" s="188"/>
    </row>
    <row r="194" spans="1:13" s="177" customFormat="1" x14ac:dyDescent="0.25">
      <c r="A194" s="179" t="s">
        <v>5938</v>
      </c>
      <c r="B194" s="180" t="s">
        <v>6121</v>
      </c>
      <c r="C194" s="191" t="s">
        <v>3466</v>
      </c>
      <c r="D194" s="181"/>
      <c r="E194" s="194">
        <v>9942.75</v>
      </c>
      <c r="F194" s="194">
        <v>9942.75</v>
      </c>
      <c r="G194" s="195"/>
      <c r="H194" s="191" t="s">
        <v>6546</v>
      </c>
      <c r="I194" s="191" t="s">
        <v>6547</v>
      </c>
      <c r="J194" s="89" t="s">
        <v>1254</v>
      </c>
      <c r="K194" s="56" t="s">
        <v>6328</v>
      </c>
      <c r="L194" s="89" t="s">
        <v>6384</v>
      </c>
      <c r="M194" s="182"/>
    </row>
    <row r="195" spans="1:13" s="178" customFormat="1" x14ac:dyDescent="0.25">
      <c r="A195" s="183" t="s">
        <v>5939</v>
      </c>
      <c r="B195" s="200" t="s">
        <v>6122</v>
      </c>
      <c r="C195" s="185" t="s">
        <v>1756</v>
      </c>
      <c r="D195" s="186"/>
      <c r="E195" s="198">
        <v>37561.479999999996</v>
      </c>
      <c r="F195" s="196">
        <v>37561.479999999996</v>
      </c>
      <c r="G195" s="197"/>
      <c r="H195" s="185" t="s">
        <v>6544</v>
      </c>
      <c r="I195" s="185" t="s">
        <v>6545</v>
      </c>
      <c r="J195" s="186" t="s">
        <v>1254</v>
      </c>
      <c r="K195" s="187" t="s">
        <v>6329</v>
      </c>
      <c r="L195" s="186" t="s">
        <v>6385</v>
      </c>
      <c r="M195" s="189"/>
    </row>
    <row r="196" spans="1:13" s="177" customFormat="1" x14ac:dyDescent="0.25">
      <c r="A196" s="179" t="s">
        <v>5940</v>
      </c>
      <c r="B196" s="180" t="s">
        <v>6123</v>
      </c>
      <c r="C196" s="191" t="s">
        <v>6295</v>
      </c>
      <c r="D196" s="181"/>
      <c r="E196" s="194">
        <v>7500</v>
      </c>
      <c r="F196" s="194">
        <v>7500</v>
      </c>
      <c r="G196" s="195"/>
      <c r="H196" s="191" t="s">
        <v>6295</v>
      </c>
      <c r="I196" s="191" t="s">
        <v>6295</v>
      </c>
      <c r="J196" s="89" t="s">
        <v>769</v>
      </c>
      <c r="K196" s="56" t="s">
        <v>6330</v>
      </c>
      <c r="L196" s="89" t="s">
        <v>6386</v>
      </c>
      <c r="M196" s="182"/>
    </row>
    <row r="197" spans="1:13" s="178" customFormat="1" x14ac:dyDescent="0.25">
      <c r="A197" s="183" t="s">
        <v>5941</v>
      </c>
      <c r="B197" s="184" t="s">
        <v>6124</v>
      </c>
      <c r="C197" s="185" t="s">
        <v>6296</v>
      </c>
      <c r="D197" s="186"/>
      <c r="E197" s="198">
        <v>9750</v>
      </c>
      <c r="F197" s="196">
        <v>9750</v>
      </c>
      <c r="G197" s="197"/>
      <c r="H197" s="185" t="s">
        <v>6296</v>
      </c>
      <c r="I197" s="185" t="s">
        <v>6296</v>
      </c>
      <c r="J197" s="186" t="s">
        <v>769</v>
      </c>
      <c r="K197" s="187" t="s">
        <v>6330</v>
      </c>
      <c r="L197" s="186" t="s">
        <v>6387</v>
      </c>
      <c r="M197" s="188"/>
    </row>
    <row r="198" spans="1:13" x14ac:dyDescent="0.25">
      <c r="A198" s="179" t="s">
        <v>5942</v>
      </c>
      <c r="B198" s="180" t="s">
        <v>6125</v>
      </c>
      <c r="C198" s="191" t="s">
        <v>755</v>
      </c>
      <c r="D198" s="69"/>
      <c r="E198" s="194">
        <v>209</v>
      </c>
      <c r="F198" s="194">
        <v>209</v>
      </c>
      <c r="G198" s="195"/>
      <c r="H198" s="191" t="s">
        <v>755</v>
      </c>
      <c r="I198" s="191" t="s">
        <v>755</v>
      </c>
      <c r="J198" s="89" t="s">
        <v>769</v>
      </c>
      <c r="K198" s="202" t="s">
        <v>6331</v>
      </c>
      <c r="L198" s="89" t="s">
        <v>6388</v>
      </c>
      <c r="M198" s="182"/>
    </row>
    <row r="199" spans="1:13" s="178" customFormat="1" x14ac:dyDescent="0.25">
      <c r="A199" s="183" t="s">
        <v>5943</v>
      </c>
      <c r="B199" s="184" t="s">
        <v>6126</v>
      </c>
      <c r="C199" s="185" t="s">
        <v>2142</v>
      </c>
      <c r="D199" s="186"/>
      <c r="E199" s="198">
        <v>429</v>
      </c>
      <c r="F199" s="196">
        <v>429</v>
      </c>
      <c r="G199" s="197"/>
      <c r="H199" s="185" t="s">
        <v>2142</v>
      </c>
      <c r="I199" s="185" t="s">
        <v>2142</v>
      </c>
      <c r="J199" s="186" t="s">
        <v>769</v>
      </c>
      <c r="K199" s="187" t="s">
        <v>6332</v>
      </c>
      <c r="L199" s="186" t="s">
        <v>6389</v>
      </c>
      <c r="M199" s="188"/>
    </row>
    <row r="200" spans="1:13" s="177" customFormat="1" x14ac:dyDescent="0.25">
      <c r="A200" s="179" t="s">
        <v>5944</v>
      </c>
      <c r="B200" s="180" t="s">
        <v>6127</v>
      </c>
      <c r="C200" s="191" t="s">
        <v>3457</v>
      </c>
      <c r="D200" s="181"/>
      <c r="E200" s="194">
        <v>660</v>
      </c>
      <c r="F200" s="194">
        <v>660</v>
      </c>
      <c r="G200" s="195"/>
      <c r="H200" s="191" t="s">
        <v>3457</v>
      </c>
      <c r="I200" s="191" t="s">
        <v>3457</v>
      </c>
      <c r="J200" s="89" t="s">
        <v>769</v>
      </c>
      <c r="K200" s="56" t="s">
        <v>6332</v>
      </c>
      <c r="L200" s="89" t="s">
        <v>6390</v>
      </c>
      <c r="M200" s="182"/>
    </row>
    <row r="201" spans="1:13" s="178" customFormat="1" x14ac:dyDescent="0.25">
      <c r="A201" s="183" t="s">
        <v>5945</v>
      </c>
      <c r="B201" s="200" t="s">
        <v>6128</v>
      </c>
      <c r="C201" s="185" t="s">
        <v>6297</v>
      </c>
      <c r="D201" s="186"/>
      <c r="E201" s="198">
        <v>638</v>
      </c>
      <c r="F201" s="196">
        <v>638</v>
      </c>
      <c r="G201" s="197"/>
      <c r="H201" s="185" t="s">
        <v>6297</v>
      </c>
      <c r="I201" s="185" t="s">
        <v>6297</v>
      </c>
      <c r="J201" s="186" t="s">
        <v>769</v>
      </c>
      <c r="K201" s="187" t="s">
        <v>6333</v>
      </c>
      <c r="L201" s="186" t="s">
        <v>6391</v>
      </c>
      <c r="M201" s="188"/>
    </row>
    <row r="202" spans="1:13" x14ac:dyDescent="0.25">
      <c r="A202" s="179" t="s">
        <v>5946</v>
      </c>
      <c r="B202" s="180" t="s">
        <v>6129</v>
      </c>
      <c r="C202" s="191" t="s">
        <v>2142</v>
      </c>
      <c r="D202" s="69"/>
      <c r="E202" s="194">
        <v>6200</v>
      </c>
      <c r="F202" s="194">
        <v>6200</v>
      </c>
      <c r="G202" s="195"/>
      <c r="H202" s="191" t="s">
        <v>2142</v>
      </c>
      <c r="I202" s="191" t="s">
        <v>2142</v>
      </c>
      <c r="J202" s="89" t="s">
        <v>769</v>
      </c>
      <c r="K202" s="202" t="s">
        <v>6334</v>
      </c>
      <c r="L202" s="89" t="s">
        <v>6392</v>
      </c>
      <c r="M202" s="182"/>
    </row>
    <row r="203" spans="1:13" s="178" customFormat="1" x14ac:dyDescent="0.25">
      <c r="A203" s="183" t="s">
        <v>5947</v>
      </c>
      <c r="B203" s="184" t="s">
        <v>6130</v>
      </c>
      <c r="C203" s="185" t="s">
        <v>5203</v>
      </c>
      <c r="D203" s="186"/>
      <c r="E203" s="198">
        <v>5900</v>
      </c>
      <c r="F203" s="196">
        <v>5900</v>
      </c>
      <c r="G203" s="197"/>
      <c r="H203" s="185" t="s">
        <v>5203</v>
      </c>
      <c r="I203" s="185" t="s">
        <v>5203</v>
      </c>
      <c r="J203" s="186" t="s">
        <v>769</v>
      </c>
      <c r="K203" s="187" t="s">
        <v>6334</v>
      </c>
      <c r="L203" s="186" t="s">
        <v>6393</v>
      </c>
      <c r="M203" s="188"/>
    </row>
    <row r="204" spans="1:13" s="177" customFormat="1" x14ac:dyDescent="0.25">
      <c r="A204" s="179" t="s">
        <v>5948</v>
      </c>
      <c r="B204" s="180" t="s">
        <v>6131</v>
      </c>
      <c r="C204" s="191" t="s">
        <v>5784</v>
      </c>
      <c r="D204" s="181"/>
      <c r="E204" s="194">
        <v>12267</v>
      </c>
      <c r="F204" s="194">
        <v>12267</v>
      </c>
      <c r="G204" s="195"/>
      <c r="H204" s="191" t="s">
        <v>6550</v>
      </c>
      <c r="I204" s="191" t="s">
        <v>6551</v>
      </c>
      <c r="J204" s="89" t="s">
        <v>1254</v>
      </c>
      <c r="K204" s="56" t="s">
        <v>5097</v>
      </c>
      <c r="L204" s="89" t="s">
        <v>6394</v>
      </c>
      <c r="M204" s="182"/>
    </row>
    <row r="205" spans="1:13" s="178" customFormat="1" x14ac:dyDescent="0.25">
      <c r="A205" s="183" t="s">
        <v>5949</v>
      </c>
      <c r="B205" s="200" t="s">
        <v>6132</v>
      </c>
      <c r="C205" s="185" t="s">
        <v>5655</v>
      </c>
      <c r="D205" s="186"/>
      <c r="E205" s="198">
        <v>7000</v>
      </c>
      <c r="F205" s="196">
        <v>7000</v>
      </c>
      <c r="G205" s="197"/>
      <c r="H205" s="185" t="s">
        <v>5655</v>
      </c>
      <c r="I205" s="185" t="s">
        <v>5655</v>
      </c>
      <c r="J205" s="186" t="s">
        <v>769</v>
      </c>
      <c r="K205" s="187" t="s">
        <v>5097</v>
      </c>
      <c r="L205" s="186" t="s">
        <v>6395</v>
      </c>
      <c r="M205" s="189"/>
    </row>
    <row r="206" spans="1:13" s="177" customFormat="1" x14ac:dyDescent="0.25">
      <c r="A206" s="179" t="s">
        <v>5950</v>
      </c>
      <c r="B206" s="180" t="s">
        <v>6133</v>
      </c>
      <c r="C206" s="191" t="s">
        <v>928</v>
      </c>
      <c r="D206" s="181"/>
      <c r="E206" s="194">
        <v>2420.6</v>
      </c>
      <c r="F206" s="194">
        <v>2420.6</v>
      </c>
      <c r="G206" s="195"/>
      <c r="H206" s="191" t="s">
        <v>6543</v>
      </c>
      <c r="I206" s="191"/>
      <c r="J206" s="89" t="s">
        <v>1254</v>
      </c>
      <c r="K206" s="56" t="s">
        <v>6335</v>
      </c>
      <c r="L206" s="89" t="s">
        <v>6396</v>
      </c>
      <c r="M206" s="182"/>
    </row>
    <row r="207" spans="1:13" s="178" customFormat="1" x14ac:dyDescent="0.25">
      <c r="A207" s="183" t="s">
        <v>5951</v>
      </c>
      <c r="B207" s="184" t="s">
        <v>6134</v>
      </c>
      <c r="C207" s="185" t="s">
        <v>6298</v>
      </c>
      <c r="D207" s="186"/>
      <c r="E207" s="198">
        <v>3500</v>
      </c>
      <c r="F207" s="196">
        <v>3500</v>
      </c>
      <c r="G207" s="197"/>
      <c r="H207" s="185" t="s">
        <v>6298</v>
      </c>
      <c r="I207" s="185" t="s">
        <v>6298</v>
      </c>
      <c r="J207" s="186" t="s">
        <v>769</v>
      </c>
      <c r="K207" s="187" t="s">
        <v>5098</v>
      </c>
      <c r="L207" s="186" t="s">
        <v>6397</v>
      </c>
      <c r="M207" s="188"/>
    </row>
    <row r="208" spans="1:13" s="177" customFormat="1" x14ac:dyDescent="0.25">
      <c r="A208" s="179" t="s">
        <v>5952</v>
      </c>
      <c r="B208" s="180" t="s">
        <v>6135</v>
      </c>
      <c r="C208" s="191" t="s">
        <v>6299</v>
      </c>
      <c r="D208" s="181"/>
      <c r="E208" s="194">
        <v>1500</v>
      </c>
      <c r="F208" s="194">
        <v>1500</v>
      </c>
      <c r="G208" s="195"/>
      <c r="H208" s="191" t="s">
        <v>6299</v>
      </c>
      <c r="I208" s="191" t="s">
        <v>6299</v>
      </c>
      <c r="J208" s="89" t="s">
        <v>769</v>
      </c>
      <c r="K208" s="56" t="s">
        <v>5098</v>
      </c>
      <c r="L208" s="89" t="s">
        <v>6397</v>
      </c>
      <c r="M208" s="182"/>
    </row>
    <row r="209" spans="1:13" s="178" customFormat="1" x14ac:dyDescent="0.25">
      <c r="A209" s="183" t="s">
        <v>5953</v>
      </c>
      <c r="B209" s="200" t="s">
        <v>6136</v>
      </c>
      <c r="C209" s="185" t="s">
        <v>744</v>
      </c>
      <c r="D209" s="186"/>
      <c r="E209" s="198">
        <v>660</v>
      </c>
      <c r="F209" s="196">
        <v>660</v>
      </c>
      <c r="G209" s="197"/>
      <c r="H209" s="185" t="s">
        <v>744</v>
      </c>
      <c r="I209" s="185" t="s">
        <v>744</v>
      </c>
      <c r="J209" s="186" t="s">
        <v>769</v>
      </c>
      <c r="K209" s="187" t="s">
        <v>5098</v>
      </c>
      <c r="L209" s="186" t="s">
        <v>6398</v>
      </c>
      <c r="M209" s="189"/>
    </row>
    <row r="210" spans="1:13" s="177" customFormat="1" x14ac:dyDescent="0.25">
      <c r="A210" s="179" t="s">
        <v>5954</v>
      </c>
      <c r="B210" s="180" t="s">
        <v>6137</v>
      </c>
      <c r="C210" s="191" t="s">
        <v>6300</v>
      </c>
      <c r="D210" s="181"/>
      <c r="E210" s="194">
        <v>19000</v>
      </c>
      <c r="F210" s="194">
        <v>19000</v>
      </c>
      <c r="G210" s="195"/>
      <c r="H210" s="191" t="s">
        <v>6300</v>
      </c>
      <c r="I210" s="191" t="s">
        <v>6300</v>
      </c>
      <c r="J210" s="89" t="s">
        <v>769</v>
      </c>
      <c r="K210" s="56" t="s">
        <v>6336</v>
      </c>
      <c r="L210" s="89" t="s">
        <v>6399</v>
      </c>
      <c r="M210" s="182"/>
    </row>
    <row r="211" spans="1:13" s="178" customFormat="1" x14ac:dyDescent="0.25">
      <c r="A211" s="183" t="s">
        <v>5955</v>
      </c>
      <c r="B211" s="200" t="s">
        <v>6138</v>
      </c>
      <c r="C211" s="185" t="s">
        <v>3138</v>
      </c>
      <c r="D211" s="186"/>
      <c r="E211" s="198">
        <v>600</v>
      </c>
      <c r="F211" s="196">
        <v>600</v>
      </c>
      <c r="G211" s="197"/>
      <c r="H211" s="185" t="s">
        <v>3138</v>
      </c>
      <c r="I211" s="185" t="s">
        <v>3138</v>
      </c>
      <c r="J211" s="186" t="s">
        <v>769</v>
      </c>
      <c r="K211" s="187" t="s">
        <v>4100</v>
      </c>
      <c r="L211" s="186" t="s">
        <v>6400</v>
      </c>
      <c r="M211" s="189"/>
    </row>
    <row r="212" spans="1:13" s="177" customFormat="1" x14ac:dyDescent="0.25">
      <c r="A212" s="179" t="s">
        <v>5956</v>
      </c>
      <c r="B212" s="180" t="s">
        <v>6139</v>
      </c>
      <c r="C212" s="191" t="s">
        <v>5784</v>
      </c>
      <c r="D212" s="181"/>
      <c r="E212" s="194">
        <v>6500</v>
      </c>
      <c r="F212" s="194">
        <v>6500</v>
      </c>
      <c r="G212" s="195"/>
      <c r="H212" s="191" t="s">
        <v>5784</v>
      </c>
      <c r="I212" s="191" t="s">
        <v>5784</v>
      </c>
      <c r="J212" s="89" t="s">
        <v>769</v>
      </c>
      <c r="K212" s="56" t="s">
        <v>4100</v>
      </c>
      <c r="L212" s="89" t="s">
        <v>6401</v>
      </c>
      <c r="M212" s="182"/>
    </row>
    <row r="213" spans="1:13" s="178" customFormat="1" x14ac:dyDescent="0.25">
      <c r="A213" s="183" t="s">
        <v>5957</v>
      </c>
      <c r="B213" s="200" t="s">
        <v>6140</v>
      </c>
      <c r="C213" s="185" t="s">
        <v>745</v>
      </c>
      <c r="D213" s="186"/>
      <c r="E213" s="198">
        <v>13621.62</v>
      </c>
      <c r="F213" s="196">
        <v>13621.62</v>
      </c>
      <c r="G213" s="197"/>
      <c r="H213" s="185" t="s">
        <v>745</v>
      </c>
      <c r="I213" s="185" t="s">
        <v>745</v>
      </c>
      <c r="J213" s="186" t="s">
        <v>769</v>
      </c>
      <c r="K213" s="187" t="s">
        <v>5101</v>
      </c>
      <c r="L213" s="186" t="s">
        <v>6402</v>
      </c>
      <c r="M213" s="189"/>
    </row>
    <row r="214" spans="1:13" s="177" customFormat="1" x14ac:dyDescent="0.25">
      <c r="A214" s="179" t="s">
        <v>5958</v>
      </c>
      <c r="B214" s="180" t="s">
        <v>6141</v>
      </c>
      <c r="C214" s="191" t="s">
        <v>4532</v>
      </c>
      <c r="D214" s="181"/>
      <c r="E214" s="194">
        <v>4500</v>
      </c>
      <c r="F214" s="194">
        <v>4500</v>
      </c>
      <c r="G214" s="195"/>
      <c r="H214" s="191" t="s">
        <v>4532</v>
      </c>
      <c r="I214" s="191" t="s">
        <v>4532</v>
      </c>
      <c r="J214" s="89" t="s">
        <v>769</v>
      </c>
      <c r="K214" s="56" t="s">
        <v>5102</v>
      </c>
      <c r="L214" s="89" t="s">
        <v>6403</v>
      </c>
      <c r="M214" s="182"/>
    </row>
    <row r="215" spans="1:13" s="178" customFormat="1" x14ac:dyDescent="0.25">
      <c r="A215" s="183" t="s">
        <v>5959</v>
      </c>
      <c r="B215" s="200" t="s">
        <v>6142</v>
      </c>
      <c r="C215" s="185" t="s">
        <v>5750</v>
      </c>
      <c r="D215" s="186"/>
      <c r="E215" s="198">
        <v>39000</v>
      </c>
      <c r="F215" s="196">
        <v>39000</v>
      </c>
      <c r="G215" s="197"/>
      <c r="H215" s="185" t="s">
        <v>5750</v>
      </c>
      <c r="I215" s="185" t="s">
        <v>5750</v>
      </c>
      <c r="J215" s="186" t="s">
        <v>769</v>
      </c>
      <c r="K215" s="187" t="s">
        <v>5102</v>
      </c>
      <c r="L215" s="186" t="s">
        <v>6404</v>
      </c>
      <c r="M215" s="189"/>
    </row>
    <row r="216" spans="1:13" s="177" customFormat="1" x14ac:dyDescent="0.25">
      <c r="A216" s="179" t="s">
        <v>5960</v>
      </c>
      <c r="B216" s="180" t="s">
        <v>6143</v>
      </c>
      <c r="C216" s="191" t="s">
        <v>5905</v>
      </c>
      <c r="D216" s="181"/>
      <c r="E216" s="194">
        <v>5000</v>
      </c>
      <c r="F216" s="194">
        <v>5000</v>
      </c>
      <c r="G216" s="195"/>
      <c r="H216" s="191" t="s">
        <v>5905</v>
      </c>
      <c r="I216" s="191" t="s">
        <v>5905</v>
      </c>
      <c r="J216" s="89" t="s">
        <v>769</v>
      </c>
      <c r="K216" s="56" t="s">
        <v>6337</v>
      </c>
      <c r="L216" s="89" t="s">
        <v>6405</v>
      </c>
      <c r="M216" s="182"/>
    </row>
    <row r="217" spans="1:13" s="178" customFormat="1" x14ac:dyDescent="0.25">
      <c r="A217" s="183" t="s">
        <v>5961</v>
      </c>
      <c r="B217" s="200" t="s">
        <v>6144</v>
      </c>
      <c r="C217" s="185" t="s">
        <v>3138</v>
      </c>
      <c r="D217" s="186"/>
      <c r="E217" s="198">
        <v>490</v>
      </c>
      <c r="F217" s="196">
        <v>490</v>
      </c>
      <c r="G217" s="197"/>
      <c r="H217" s="185" t="s">
        <v>3138</v>
      </c>
      <c r="I217" s="185" t="s">
        <v>3138</v>
      </c>
      <c r="J217" s="186" t="s">
        <v>769</v>
      </c>
      <c r="K217" s="187" t="s">
        <v>6338</v>
      </c>
      <c r="L217" s="186" t="s">
        <v>6406</v>
      </c>
      <c r="M217" s="189"/>
    </row>
    <row r="218" spans="1:13" s="177" customFormat="1" x14ac:dyDescent="0.25">
      <c r="A218" s="179" t="s">
        <v>5962</v>
      </c>
      <c r="B218" s="180" t="s">
        <v>6145</v>
      </c>
      <c r="C218" s="191" t="s">
        <v>732</v>
      </c>
      <c r="D218" s="181"/>
      <c r="E218" s="194">
        <v>265.89999999999998</v>
      </c>
      <c r="F218" s="194">
        <v>265.89999999999998</v>
      </c>
      <c r="G218" s="195"/>
      <c r="H218" s="191" t="s">
        <v>732</v>
      </c>
      <c r="I218" s="191" t="s">
        <v>732</v>
      </c>
      <c r="J218" s="89" t="s">
        <v>769</v>
      </c>
      <c r="K218" s="56" t="s">
        <v>6338</v>
      </c>
      <c r="L218" s="89" t="s">
        <v>6407</v>
      </c>
      <c r="M218" s="182"/>
    </row>
    <row r="219" spans="1:13" s="178" customFormat="1" x14ac:dyDescent="0.25">
      <c r="A219" s="183" t="s">
        <v>5963</v>
      </c>
      <c r="B219" s="200" t="s">
        <v>6146</v>
      </c>
      <c r="C219" s="185" t="s">
        <v>5485</v>
      </c>
      <c r="D219" s="186"/>
      <c r="E219" s="198">
        <v>50</v>
      </c>
      <c r="F219" s="196">
        <v>50</v>
      </c>
      <c r="G219" s="197"/>
      <c r="H219" s="185" t="s">
        <v>5485</v>
      </c>
      <c r="I219" s="185" t="s">
        <v>5485</v>
      </c>
      <c r="J219" s="186" t="s">
        <v>769</v>
      </c>
      <c r="K219" s="187" t="s">
        <v>4104</v>
      </c>
      <c r="L219" s="186" t="s">
        <v>6408</v>
      </c>
      <c r="M219" s="189"/>
    </row>
    <row r="220" spans="1:13" s="177" customFormat="1" x14ac:dyDescent="0.25">
      <c r="A220" s="179" t="s">
        <v>5964</v>
      </c>
      <c r="B220" s="180" t="s">
        <v>6147</v>
      </c>
      <c r="C220" s="191" t="s">
        <v>744</v>
      </c>
      <c r="D220" s="181"/>
      <c r="E220" s="194">
        <v>4817.3999999999996</v>
      </c>
      <c r="F220" s="194">
        <v>4817.3999999999996</v>
      </c>
      <c r="G220" s="195"/>
      <c r="H220" s="191" t="s">
        <v>744</v>
      </c>
      <c r="I220" s="191" t="s">
        <v>744</v>
      </c>
      <c r="J220" s="89" t="s">
        <v>769</v>
      </c>
      <c r="K220" s="56" t="s">
        <v>4105</v>
      </c>
      <c r="L220" s="89" t="s">
        <v>6409</v>
      </c>
      <c r="M220" s="182"/>
    </row>
    <row r="221" spans="1:13" s="178" customFormat="1" x14ac:dyDescent="0.25">
      <c r="A221" s="183" t="s">
        <v>5965</v>
      </c>
      <c r="B221" s="200" t="s">
        <v>6148</v>
      </c>
      <c r="C221" s="185" t="s">
        <v>1393</v>
      </c>
      <c r="D221" s="186"/>
      <c r="E221" s="198">
        <v>7420</v>
      </c>
      <c r="F221" s="196">
        <v>7420</v>
      </c>
      <c r="G221" s="197"/>
      <c r="H221" s="185" t="s">
        <v>1393</v>
      </c>
      <c r="I221" s="185" t="s">
        <v>1393</v>
      </c>
      <c r="J221" s="186" t="s">
        <v>769</v>
      </c>
      <c r="K221" s="187" t="s">
        <v>6339</v>
      </c>
      <c r="L221" s="186" t="s">
        <v>6410</v>
      </c>
      <c r="M221" s="189"/>
    </row>
    <row r="222" spans="1:13" s="177" customFormat="1" x14ac:dyDescent="0.25">
      <c r="A222" s="179" t="s">
        <v>5966</v>
      </c>
      <c r="B222" s="180" t="s">
        <v>6149</v>
      </c>
      <c r="C222" s="191" t="s">
        <v>740</v>
      </c>
      <c r="D222" s="181"/>
      <c r="E222" s="194">
        <v>195</v>
      </c>
      <c r="F222" s="194">
        <v>195</v>
      </c>
      <c r="G222" s="195"/>
      <c r="H222" s="191" t="s">
        <v>740</v>
      </c>
      <c r="I222" s="191" t="s">
        <v>740</v>
      </c>
      <c r="J222" s="89" t="s">
        <v>769</v>
      </c>
      <c r="K222" s="56" t="s">
        <v>6340</v>
      </c>
      <c r="L222" s="89" t="s">
        <v>4935</v>
      </c>
      <c r="M222" s="182"/>
    </row>
    <row r="223" spans="1:13" s="178" customFormat="1" x14ac:dyDescent="0.25">
      <c r="A223" s="183" t="s">
        <v>5967</v>
      </c>
      <c r="B223" s="200" t="s">
        <v>6150</v>
      </c>
      <c r="C223" s="185" t="s">
        <v>5784</v>
      </c>
      <c r="D223" s="186"/>
      <c r="E223" s="198">
        <v>350</v>
      </c>
      <c r="F223" s="196">
        <v>350</v>
      </c>
      <c r="G223" s="197"/>
      <c r="H223" s="185" t="s">
        <v>5784</v>
      </c>
      <c r="I223" s="185" t="s">
        <v>5784</v>
      </c>
      <c r="J223" s="186" t="s">
        <v>769</v>
      </c>
      <c r="K223" s="187" t="s">
        <v>6340</v>
      </c>
      <c r="L223" s="186" t="s">
        <v>6411</v>
      </c>
      <c r="M223" s="189"/>
    </row>
    <row r="224" spans="1:13" s="177" customFormat="1" x14ac:dyDescent="0.25">
      <c r="A224" s="179" t="s">
        <v>5968</v>
      </c>
      <c r="B224" s="180" t="s">
        <v>6151</v>
      </c>
      <c r="C224" s="191" t="s">
        <v>5784</v>
      </c>
      <c r="D224" s="181"/>
      <c r="E224" s="194">
        <v>1950</v>
      </c>
      <c r="F224" s="194">
        <v>1950</v>
      </c>
      <c r="G224" s="195"/>
      <c r="H224" s="191" t="s">
        <v>5784</v>
      </c>
      <c r="I224" s="191" t="s">
        <v>5784</v>
      </c>
      <c r="J224" s="89" t="s">
        <v>769</v>
      </c>
      <c r="K224" s="56" t="s">
        <v>6340</v>
      </c>
      <c r="L224" s="89" t="s">
        <v>6412</v>
      </c>
      <c r="M224" s="182"/>
    </row>
    <row r="225" spans="1:13" s="178" customFormat="1" x14ac:dyDescent="0.25">
      <c r="A225" s="183" t="s">
        <v>5969</v>
      </c>
      <c r="B225" s="200" t="s">
        <v>6152</v>
      </c>
      <c r="C225" s="185" t="s">
        <v>5784</v>
      </c>
      <c r="D225" s="186"/>
      <c r="E225" s="198">
        <v>1185</v>
      </c>
      <c r="F225" s="196">
        <v>1185</v>
      </c>
      <c r="G225" s="197"/>
      <c r="H225" s="185" t="s">
        <v>5784</v>
      </c>
      <c r="I225" s="185" t="s">
        <v>5784</v>
      </c>
      <c r="J225" s="186" t="s">
        <v>769</v>
      </c>
      <c r="K225" s="187" t="s">
        <v>6340</v>
      </c>
      <c r="L225" s="186" t="s">
        <v>6413</v>
      </c>
      <c r="M225" s="189"/>
    </row>
    <row r="226" spans="1:13" s="177" customFormat="1" x14ac:dyDescent="0.25">
      <c r="A226" s="179" t="s">
        <v>5970</v>
      </c>
      <c r="B226" s="180" t="s">
        <v>6153</v>
      </c>
      <c r="C226" s="191" t="s">
        <v>5784</v>
      </c>
      <c r="D226" s="181"/>
      <c r="E226" s="194">
        <v>750</v>
      </c>
      <c r="F226" s="194">
        <v>750</v>
      </c>
      <c r="G226" s="195"/>
      <c r="H226" s="191" t="s">
        <v>5784</v>
      </c>
      <c r="I226" s="191" t="s">
        <v>5784</v>
      </c>
      <c r="J226" s="89" t="s">
        <v>769</v>
      </c>
      <c r="K226" s="56" t="s">
        <v>6340</v>
      </c>
      <c r="L226" s="89" t="s">
        <v>6414</v>
      </c>
      <c r="M226" s="182"/>
    </row>
    <row r="227" spans="1:13" s="178" customFormat="1" x14ac:dyDescent="0.25">
      <c r="A227" s="183" t="s">
        <v>5971</v>
      </c>
      <c r="B227" s="200" t="s">
        <v>6154</v>
      </c>
      <c r="C227" s="185" t="s">
        <v>5205</v>
      </c>
      <c r="D227" s="186"/>
      <c r="E227" s="198">
        <v>598</v>
      </c>
      <c r="F227" s="196">
        <v>598</v>
      </c>
      <c r="G227" s="197"/>
      <c r="H227" s="185" t="s">
        <v>5205</v>
      </c>
      <c r="I227" s="185" t="s">
        <v>5205</v>
      </c>
      <c r="J227" s="186" t="s">
        <v>769</v>
      </c>
      <c r="K227" s="187" t="s">
        <v>4107</v>
      </c>
      <c r="L227" s="186" t="s">
        <v>6415</v>
      </c>
      <c r="M227" s="189"/>
    </row>
    <row r="228" spans="1:13" s="177" customFormat="1" x14ac:dyDescent="0.25">
      <c r="A228" s="179" t="s">
        <v>5972</v>
      </c>
      <c r="B228" s="180" t="s">
        <v>6155</v>
      </c>
      <c r="C228" s="191" t="s">
        <v>4159</v>
      </c>
      <c r="D228" s="181"/>
      <c r="E228" s="194">
        <v>328</v>
      </c>
      <c r="F228" s="194">
        <v>328</v>
      </c>
      <c r="G228" s="195"/>
      <c r="H228" s="191" t="s">
        <v>4159</v>
      </c>
      <c r="I228" s="191" t="s">
        <v>4159</v>
      </c>
      <c r="J228" s="89" t="s">
        <v>769</v>
      </c>
      <c r="K228" s="56" t="s">
        <v>4107</v>
      </c>
      <c r="L228" s="89" t="s">
        <v>2217</v>
      </c>
      <c r="M228" s="182"/>
    </row>
    <row r="229" spans="1:13" s="178" customFormat="1" x14ac:dyDescent="0.25">
      <c r="A229" s="183" t="s">
        <v>5973</v>
      </c>
      <c r="B229" s="200" t="s">
        <v>6156</v>
      </c>
      <c r="C229" s="185" t="s">
        <v>3738</v>
      </c>
      <c r="D229" s="186"/>
      <c r="E229" s="198">
        <v>2000</v>
      </c>
      <c r="F229" s="196">
        <v>2000</v>
      </c>
      <c r="G229" s="197"/>
      <c r="H229" s="185" t="s">
        <v>3738</v>
      </c>
      <c r="I229" s="185" t="s">
        <v>3738</v>
      </c>
      <c r="J229" s="186" t="s">
        <v>769</v>
      </c>
      <c r="K229" s="187" t="s">
        <v>5104</v>
      </c>
      <c r="L229" s="186" t="s">
        <v>6416</v>
      </c>
      <c r="M229" s="189"/>
    </row>
    <row r="230" spans="1:13" s="177" customFormat="1" x14ac:dyDescent="0.25">
      <c r="A230" s="179" t="s">
        <v>5974</v>
      </c>
      <c r="B230" s="180" t="s">
        <v>6157</v>
      </c>
      <c r="C230" s="191" t="s">
        <v>5820</v>
      </c>
      <c r="D230" s="181"/>
      <c r="E230" s="194">
        <v>858</v>
      </c>
      <c r="F230" s="194">
        <v>858</v>
      </c>
      <c r="G230" s="195"/>
      <c r="H230" s="191" t="s">
        <v>5820</v>
      </c>
      <c r="I230" s="191" t="s">
        <v>5820</v>
      </c>
      <c r="J230" s="89" t="s">
        <v>769</v>
      </c>
      <c r="K230" s="56" t="s">
        <v>6341</v>
      </c>
      <c r="L230" s="89" t="s">
        <v>6417</v>
      </c>
      <c r="M230" s="182"/>
    </row>
    <row r="231" spans="1:13" s="178" customFormat="1" x14ac:dyDescent="0.25">
      <c r="A231" s="183" t="s">
        <v>5975</v>
      </c>
      <c r="B231" s="200" t="s">
        <v>6158</v>
      </c>
      <c r="C231" s="185" t="s">
        <v>4220</v>
      </c>
      <c r="D231" s="186"/>
      <c r="E231" s="198">
        <v>1800</v>
      </c>
      <c r="F231" s="196">
        <v>1800</v>
      </c>
      <c r="G231" s="197"/>
      <c r="H231" s="185" t="s">
        <v>4220</v>
      </c>
      <c r="I231" s="185" t="s">
        <v>4220</v>
      </c>
      <c r="J231" s="186" t="s">
        <v>769</v>
      </c>
      <c r="K231" s="187" t="s">
        <v>4165</v>
      </c>
      <c r="L231" s="186" t="s">
        <v>6418</v>
      </c>
      <c r="M231" s="189"/>
    </row>
    <row r="232" spans="1:13" s="177" customFormat="1" x14ac:dyDescent="0.25">
      <c r="A232" s="179" t="s">
        <v>5976</v>
      </c>
      <c r="B232" s="180" t="s">
        <v>6159</v>
      </c>
      <c r="C232" s="191" t="s">
        <v>744</v>
      </c>
      <c r="D232" s="181"/>
      <c r="E232" s="194">
        <v>14000</v>
      </c>
      <c r="F232" s="194">
        <v>14000</v>
      </c>
      <c r="G232" s="195"/>
      <c r="H232" s="191" t="s">
        <v>744</v>
      </c>
      <c r="I232" s="191" t="s">
        <v>744</v>
      </c>
      <c r="J232" s="89" t="s">
        <v>769</v>
      </c>
      <c r="K232" s="56" t="s">
        <v>4167</v>
      </c>
      <c r="L232" s="89" t="s">
        <v>6419</v>
      </c>
      <c r="M232" s="182"/>
    </row>
    <row r="233" spans="1:13" s="178" customFormat="1" x14ac:dyDescent="0.25">
      <c r="A233" s="183" t="s">
        <v>5977</v>
      </c>
      <c r="B233" s="200" t="s">
        <v>6160</v>
      </c>
      <c r="C233" s="185" t="s">
        <v>744</v>
      </c>
      <c r="D233" s="186"/>
      <c r="E233" s="198">
        <v>14000</v>
      </c>
      <c r="F233" s="196">
        <v>14000</v>
      </c>
      <c r="G233" s="197"/>
      <c r="H233" s="185" t="s">
        <v>744</v>
      </c>
      <c r="I233" s="185" t="s">
        <v>744</v>
      </c>
      <c r="J233" s="186" t="s">
        <v>769</v>
      </c>
      <c r="K233" s="187" t="s">
        <v>4167</v>
      </c>
      <c r="L233" s="186" t="s">
        <v>6420</v>
      </c>
      <c r="M233" s="189"/>
    </row>
    <row r="234" spans="1:13" s="177" customFormat="1" x14ac:dyDescent="0.25">
      <c r="A234" s="179" t="s">
        <v>5978</v>
      </c>
      <c r="B234" s="180" t="s">
        <v>6161</v>
      </c>
      <c r="C234" s="191" t="s">
        <v>744</v>
      </c>
      <c r="D234" s="181"/>
      <c r="E234" s="194">
        <v>12500</v>
      </c>
      <c r="F234" s="194">
        <v>12500</v>
      </c>
      <c r="G234" s="195"/>
      <c r="H234" s="191" t="s">
        <v>744</v>
      </c>
      <c r="I234" s="191" t="s">
        <v>744</v>
      </c>
      <c r="J234" s="89" t="s">
        <v>769</v>
      </c>
      <c r="K234" s="56" t="s">
        <v>4167</v>
      </c>
      <c r="L234" s="89" t="s">
        <v>6421</v>
      </c>
      <c r="M234" s="182"/>
    </row>
    <row r="235" spans="1:13" s="178" customFormat="1" x14ac:dyDescent="0.25">
      <c r="A235" s="183" t="s">
        <v>5979</v>
      </c>
      <c r="B235" s="200" t="s">
        <v>6162</v>
      </c>
      <c r="C235" s="185" t="s">
        <v>744</v>
      </c>
      <c r="D235" s="186"/>
      <c r="E235" s="198">
        <v>7500</v>
      </c>
      <c r="F235" s="196">
        <v>7500</v>
      </c>
      <c r="G235" s="197"/>
      <c r="H235" s="185" t="s">
        <v>744</v>
      </c>
      <c r="I235" s="185" t="s">
        <v>744</v>
      </c>
      <c r="J235" s="186" t="s">
        <v>769</v>
      </c>
      <c r="K235" s="187" t="s">
        <v>4167</v>
      </c>
      <c r="L235" s="186" t="s">
        <v>6422</v>
      </c>
      <c r="M235" s="189"/>
    </row>
    <row r="236" spans="1:13" s="177" customFormat="1" x14ac:dyDescent="0.25">
      <c r="A236" s="179" t="s">
        <v>5980</v>
      </c>
      <c r="B236" s="180" t="s">
        <v>6163</v>
      </c>
      <c r="C236" s="191" t="s">
        <v>744</v>
      </c>
      <c r="D236" s="181"/>
      <c r="E236" s="194">
        <v>4817.3999999999996</v>
      </c>
      <c r="F236" s="194">
        <v>4817.3999999999996</v>
      </c>
      <c r="G236" s="195"/>
      <c r="H236" s="191" t="s">
        <v>744</v>
      </c>
      <c r="I236" s="191" t="s">
        <v>744</v>
      </c>
      <c r="J236" s="89" t="s">
        <v>769</v>
      </c>
      <c r="K236" s="56" t="s">
        <v>4167</v>
      </c>
      <c r="L236" s="89" t="s">
        <v>6423</v>
      </c>
      <c r="M236" s="182"/>
    </row>
    <row r="237" spans="1:13" s="178" customFormat="1" x14ac:dyDescent="0.25">
      <c r="A237" s="183" t="s">
        <v>5981</v>
      </c>
      <c r="B237" s="200" t="s">
        <v>6164</v>
      </c>
      <c r="C237" s="185" t="s">
        <v>744</v>
      </c>
      <c r="D237" s="186"/>
      <c r="E237" s="198">
        <v>18000</v>
      </c>
      <c r="F237" s="196">
        <v>18000</v>
      </c>
      <c r="G237" s="197"/>
      <c r="H237" s="185" t="s">
        <v>744</v>
      </c>
      <c r="I237" s="185" t="s">
        <v>744</v>
      </c>
      <c r="J237" s="186" t="s">
        <v>769</v>
      </c>
      <c r="K237" s="187" t="s">
        <v>4167</v>
      </c>
      <c r="L237" s="186" t="s">
        <v>6424</v>
      </c>
      <c r="M237" s="189"/>
    </row>
    <row r="238" spans="1:13" s="177" customFormat="1" x14ac:dyDescent="0.25">
      <c r="A238" s="179" t="s">
        <v>5982</v>
      </c>
      <c r="B238" s="180" t="s">
        <v>6165</v>
      </c>
      <c r="C238" s="191" t="s">
        <v>3824</v>
      </c>
      <c r="D238" s="181"/>
      <c r="E238" s="194">
        <v>2640.5</v>
      </c>
      <c r="F238" s="194">
        <v>2640.5</v>
      </c>
      <c r="G238" s="195"/>
      <c r="H238" s="191" t="s">
        <v>3824</v>
      </c>
      <c r="I238" s="191" t="s">
        <v>3824</v>
      </c>
      <c r="J238" s="89" t="s">
        <v>769</v>
      </c>
      <c r="K238" s="56" t="s">
        <v>4167</v>
      </c>
      <c r="L238" s="89" t="s">
        <v>6425</v>
      </c>
      <c r="M238" s="182"/>
    </row>
    <row r="239" spans="1:13" s="178" customFormat="1" x14ac:dyDescent="0.25">
      <c r="A239" s="183" t="s">
        <v>5983</v>
      </c>
      <c r="B239" s="200" t="s">
        <v>6166</v>
      </c>
      <c r="C239" s="185" t="s">
        <v>4159</v>
      </c>
      <c r="D239" s="186"/>
      <c r="E239" s="198">
        <v>58.8</v>
      </c>
      <c r="F239" s="196">
        <v>58.8</v>
      </c>
      <c r="G239" s="197"/>
      <c r="H239" s="185" t="s">
        <v>4159</v>
      </c>
      <c r="I239" s="185" t="s">
        <v>4159</v>
      </c>
      <c r="J239" s="186" t="s">
        <v>769</v>
      </c>
      <c r="K239" s="187" t="s">
        <v>4167</v>
      </c>
      <c r="L239" s="186" t="s">
        <v>3667</v>
      </c>
      <c r="M239" s="189"/>
    </row>
    <row r="240" spans="1:13" s="177" customFormat="1" x14ac:dyDescent="0.25">
      <c r="A240" s="179" t="s">
        <v>5984</v>
      </c>
      <c r="B240" s="180" t="s">
        <v>6167</v>
      </c>
      <c r="C240" s="191" t="s">
        <v>2995</v>
      </c>
      <c r="D240" s="181"/>
      <c r="E240" s="194">
        <v>2175</v>
      </c>
      <c r="F240" s="194">
        <v>2175</v>
      </c>
      <c r="G240" s="195"/>
      <c r="H240" s="191" t="s">
        <v>2995</v>
      </c>
      <c r="I240" s="191" t="s">
        <v>2995</v>
      </c>
      <c r="J240" s="89" t="s">
        <v>769</v>
      </c>
      <c r="K240" s="56" t="s">
        <v>6342</v>
      </c>
      <c r="L240" s="89" t="s">
        <v>6426</v>
      </c>
      <c r="M240" s="182"/>
    </row>
    <row r="241" spans="1:13" s="178" customFormat="1" x14ac:dyDescent="0.25">
      <c r="A241" s="183" t="s">
        <v>5985</v>
      </c>
      <c r="B241" s="200" t="s">
        <v>6168</v>
      </c>
      <c r="C241" s="185" t="s">
        <v>3138</v>
      </c>
      <c r="D241" s="186"/>
      <c r="E241" s="198">
        <v>650</v>
      </c>
      <c r="F241" s="196">
        <v>650</v>
      </c>
      <c r="G241" s="197"/>
      <c r="H241" s="185" t="s">
        <v>3138</v>
      </c>
      <c r="I241" s="185" t="s">
        <v>3138</v>
      </c>
      <c r="J241" s="186" t="s">
        <v>769</v>
      </c>
      <c r="K241" s="187" t="s">
        <v>4168</v>
      </c>
      <c r="L241" s="186" t="s">
        <v>6427</v>
      </c>
      <c r="M241" s="189"/>
    </row>
    <row r="242" spans="1:13" s="177" customFormat="1" x14ac:dyDescent="0.25">
      <c r="A242" s="179" t="s">
        <v>5986</v>
      </c>
      <c r="B242" s="180" t="s">
        <v>6169</v>
      </c>
      <c r="C242" s="191" t="s">
        <v>274</v>
      </c>
      <c r="D242" s="181"/>
      <c r="E242" s="194">
        <v>2780</v>
      </c>
      <c r="F242" s="194">
        <v>2780</v>
      </c>
      <c r="G242" s="195"/>
      <c r="H242" s="191" t="s">
        <v>6541</v>
      </c>
      <c r="I242" s="191" t="s">
        <v>6542</v>
      </c>
      <c r="J242" s="89" t="s">
        <v>1254</v>
      </c>
      <c r="K242" s="56" t="s">
        <v>6343</v>
      </c>
      <c r="L242" s="89" t="s">
        <v>6428</v>
      </c>
      <c r="M242" s="182"/>
    </row>
    <row r="243" spans="1:13" s="178" customFormat="1" x14ac:dyDescent="0.25">
      <c r="A243" s="183" t="s">
        <v>5987</v>
      </c>
      <c r="B243" s="200" t="s">
        <v>6170</v>
      </c>
      <c r="C243" s="185" t="s">
        <v>1244</v>
      </c>
      <c r="D243" s="186"/>
      <c r="E243" s="198">
        <v>289</v>
      </c>
      <c r="F243" s="196">
        <v>289</v>
      </c>
      <c r="G243" s="197"/>
      <c r="H243" s="185" t="s">
        <v>1244</v>
      </c>
      <c r="I243" s="185" t="s">
        <v>1244</v>
      </c>
      <c r="J243" s="186" t="s">
        <v>769</v>
      </c>
      <c r="K243" s="187" t="s">
        <v>4379</v>
      </c>
      <c r="L243" s="186" t="s">
        <v>6429</v>
      </c>
      <c r="M243" s="189"/>
    </row>
    <row r="244" spans="1:13" s="177" customFormat="1" x14ac:dyDescent="0.25">
      <c r="A244" s="179" t="s">
        <v>5988</v>
      </c>
      <c r="B244" s="180" t="s">
        <v>6171</v>
      </c>
      <c r="C244" s="191" t="s">
        <v>2180</v>
      </c>
      <c r="D244" s="181"/>
      <c r="E244" s="194">
        <v>82</v>
      </c>
      <c r="F244" s="194">
        <v>82</v>
      </c>
      <c r="G244" s="195"/>
      <c r="H244" s="191" t="s">
        <v>2180</v>
      </c>
      <c r="I244" s="191" t="s">
        <v>2180</v>
      </c>
      <c r="J244" s="89" t="s">
        <v>769</v>
      </c>
      <c r="K244" s="56" t="s">
        <v>5111</v>
      </c>
      <c r="L244" s="89" t="s">
        <v>6430</v>
      </c>
      <c r="M244" s="182"/>
    </row>
    <row r="245" spans="1:13" s="178" customFormat="1" x14ac:dyDescent="0.25">
      <c r="A245" s="183" t="s">
        <v>5989</v>
      </c>
      <c r="B245" s="200" t="s">
        <v>6172</v>
      </c>
      <c r="C245" s="185" t="s">
        <v>225</v>
      </c>
      <c r="D245" s="186"/>
      <c r="E245" s="198">
        <v>170</v>
      </c>
      <c r="F245" s="196">
        <v>170</v>
      </c>
      <c r="G245" s="197"/>
      <c r="H245" s="185" t="s">
        <v>225</v>
      </c>
      <c r="I245" s="185" t="s">
        <v>225</v>
      </c>
      <c r="J245" s="186" t="s">
        <v>769</v>
      </c>
      <c r="K245" s="187" t="s">
        <v>5111</v>
      </c>
      <c r="L245" s="186" t="s">
        <v>6431</v>
      </c>
      <c r="M245" s="189"/>
    </row>
    <row r="246" spans="1:13" s="177" customFormat="1" x14ac:dyDescent="0.25">
      <c r="A246" s="179" t="s">
        <v>5990</v>
      </c>
      <c r="B246" s="180" t="s">
        <v>6173</v>
      </c>
      <c r="C246" s="191" t="s">
        <v>931</v>
      </c>
      <c r="D246" s="181"/>
      <c r="E246" s="194">
        <v>7690.5</v>
      </c>
      <c r="F246" s="194">
        <v>7690.5</v>
      </c>
      <c r="G246" s="195"/>
      <c r="H246" s="191" t="s">
        <v>931</v>
      </c>
      <c r="I246" s="191" t="s">
        <v>931</v>
      </c>
      <c r="J246" s="89" t="s">
        <v>769</v>
      </c>
      <c r="K246" s="56" t="s">
        <v>5112</v>
      </c>
      <c r="L246" s="89" t="s">
        <v>6432</v>
      </c>
      <c r="M246" s="182"/>
    </row>
    <row r="247" spans="1:13" s="178" customFormat="1" x14ac:dyDescent="0.25">
      <c r="A247" s="183" t="s">
        <v>5991</v>
      </c>
      <c r="B247" s="200" t="s">
        <v>6174</v>
      </c>
      <c r="C247" s="185" t="s">
        <v>1399</v>
      </c>
      <c r="D247" s="186"/>
      <c r="E247" s="198">
        <v>4560</v>
      </c>
      <c r="F247" s="196">
        <v>4560</v>
      </c>
      <c r="G247" s="197"/>
      <c r="H247" s="185" t="s">
        <v>1399</v>
      </c>
      <c r="I247" s="185" t="s">
        <v>1399</v>
      </c>
      <c r="J247" s="186" t="s">
        <v>769</v>
      </c>
      <c r="K247" s="187" t="s">
        <v>5112</v>
      </c>
      <c r="L247" s="186" t="s">
        <v>6433</v>
      </c>
      <c r="M247" s="189"/>
    </row>
    <row r="248" spans="1:13" s="177" customFormat="1" x14ac:dyDescent="0.25">
      <c r="A248" s="179" t="s">
        <v>5992</v>
      </c>
      <c r="B248" s="180" t="s">
        <v>6175</v>
      </c>
      <c r="C248" s="191" t="s">
        <v>6301</v>
      </c>
      <c r="D248" s="181"/>
      <c r="E248" s="194">
        <v>545.45000000000005</v>
      </c>
      <c r="F248" s="194">
        <v>545.45000000000005</v>
      </c>
      <c r="G248" s="195"/>
      <c r="H248" s="191" t="s">
        <v>6301</v>
      </c>
      <c r="I248" s="191" t="s">
        <v>6301</v>
      </c>
      <c r="J248" s="89" t="s">
        <v>769</v>
      </c>
      <c r="K248" s="56" t="s">
        <v>6344</v>
      </c>
      <c r="L248" s="89" t="s">
        <v>6434</v>
      </c>
      <c r="M248" s="182"/>
    </row>
    <row r="249" spans="1:13" s="178" customFormat="1" x14ac:dyDescent="0.25">
      <c r="A249" s="183" t="s">
        <v>5993</v>
      </c>
      <c r="B249" s="200" t="s">
        <v>6176</v>
      </c>
      <c r="C249" s="185" t="s">
        <v>2995</v>
      </c>
      <c r="D249" s="186"/>
      <c r="E249" s="198">
        <v>25000</v>
      </c>
      <c r="F249" s="196">
        <v>25000</v>
      </c>
      <c r="G249" s="197"/>
      <c r="H249" s="185" t="s">
        <v>2995</v>
      </c>
      <c r="I249" s="185" t="s">
        <v>2995</v>
      </c>
      <c r="J249" s="186" t="s">
        <v>769</v>
      </c>
      <c r="K249" s="187" t="s">
        <v>6344</v>
      </c>
      <c r="L249" s="186" t="s">
        <v>6435</v>
      </c>
      <c r="M249" s="189"/>
    </row>
    <row r="250" spans="1:13" s="177" customFormat="1" x14ac:dyDescent="0.25">
      <c r="A250" s="179" t="s">
        <v>5994</v>
      </c>
      <c r="B250" s="180" t="s">
        <v>6177</v>
      </c>
      <c r="C250" s="191" t="s">
        <v>3460</v>
      </c>
      <c r="D250" s="181"/>
      <c r="E250" s="194">
        <v>940</v>
      </c>
      <c r="F250" s="194">
        <v>940</v>
      </c>
      <c r="G250" s="195"/>
      <c r="H250" s="191" t="s">
        <v>3460</v>
      </c>
      <c r="I250" s="191" t="s">
        <v>3460</v>
      </c>
      <c r="J250" s="89" t="s">
        <v>769</v>
      </c>
      <c r="K250" s="56" t="s">
        <v>5231</v>
      </c>
      <c r="L250" s="89" t="s">
        <v>6436</v>
      </c>
      <c r="M250" s="182"/>
    </row>
    <row r="251" spans="1:13" s="178" customFormat="1" x14ac:dyDescent="0.25">
      <c r="A251" s="183" t="s">
        <v>5995</v>
      </c>
      <c r="B251" s="200" t="s">
        <v>6178</v>
      </c>
      <c r="C251" s="185" t="s">
        <v>5655</v>
      </c>
      <c r="D251" s="186"/>
      <c r="E251" s="198">
        <v>900</v>
      </c>
      <c r="F251" s="196">
        <v>900</v>
      </c>
      <c r="G251" s="197"/>
      <c r="H251" s="185" t="s">
        <v>5655</v>
      </c>
      <c r="I251" s="185" t="s">
        <v>5655</v>
      </c>
      <c r="J251" s="186" t="s">
        <v>769</v>
      </c>
      <c r="K251" s="187" t="s">
        <v>5231</v>
      </c>
      <c r="L251" s="186" t="s">
        <v>6437</v>
      </c>
      <c r="M251" s="189"/>
    </row>
    <row r="252" spans="1:13" s="177" customFormat="1" x14ac:dyDescent="0.25">
      <c r="A252" s="179" t="s">
        <v>5996</v>
      </c>
      <c r="B252" s="180" t="s">
        <v>6179</v>
      </c>
      <c r="C252" s="191" t="s">
        <v>211</v>
      </c>
      <c r="D252" s="181"/>
      <c r="E252" s="194">
        <v>406.77</v>
      </c>
      <c r="F252" s="194">
        <v>406.77</v>
      </c>
      <c r="G252" s="195"/>
      <c r="H252" s="191" t="s">
        <v>211</v>
      </c>
      <c r="I252" s="191" t="s">
        <v>211</v>
      </c>
      <c r="J252" s="89" t="s">
        <v>769</v>
      </c>
      <c r="K252" s="56" t="s">
        <v>5231</v>
      </c>
      <c r="L252" s="89" t="s">
        <v>6438</v>
      </c>
      <c r="M252" s="182"/>
    </row>
    <row r="253" spans="1:13" s="178" customFormat="1" x14ac:dyDescent="0.25">
      <c r="A253" s="183" t="s">
        <v>5997</v>
      </c>
      <c r="B253" s="200" t="s">
        <v>6180</v>
      </c>
      <c r="C253" s="185" t="s">
        <v>6298</v>
      </c>
      <c r="D253" s="186"/>
      <c r="E253" s="198">
        <v>7900</v>
      </c>
      <c r="F253" s="196">
        <v>7900</v>
      </c>
      <c r="G253" s="197"/>
      <c r="H253" s="185" t="s">
        <v>6298</v>
      </c>
      <c r="I253" s="185" t="s">
        <v>6298</v>
      </c>
      <c r="J253" s="186" t="s">
        <v>769</v>
      </c>
      <c r="K253" s="187" t="s">
        <v>5232</v>
      </c>
      <c r="L253" s="186" t="s">
        <v>6439</v>
      </c>
      <c r="M253" s="189"/>
    </row>
    <row r="254" spans="1:13" s="177" customFormat="1" x14ac:dyDescent="0.25">
      <c r="A254" s="179" t="s">
        <v>5998</v>
      </c>
      <c r="B254" s="180" t="s">
        <v>6181</v>
      </c>
      <c r="C254" s="191" t="s">
        <v>5784</v>
      </c>
      <c r="D254" s="181"/>
      <c r="E254" s="194">
        <v>2640</v>
      </c>
      <c r="F254" s="194">
        <v>2640</v>
      </c>
      <c r="G254" s="195"/>
      <c r="H254" s="191" t="s">
        <v>5784</v>
      </c>
      <c r="I254" s="191" t="s">
        <v>5784</v>
      </c>
      <c r="J254" s="89" t="s">
        <v>769</v>
      </c>
      <c r="K254" s="56" t="s">
        <v>5233</v>
      </c>
      <c r="L254" s="89" t="s">
        <v>6440</v>
      </c>
      <c r="M254" s="182"/>
    </row>
    <row r="255" spans="1:13" s="178" customFormat="1" x14ac:dyDescent="0.25">
      <c r="A255" s="183" t="s">
        <v>5999</v>
      </c>
      <c r="B255" s="200" t="s">
        <v>6182</v>
      </c>
      <c r="C255" s="185" t="s">
        <v>5784</v>
      </c>
      <c r="D255" s="186"/>
      <c r="E255" s="198">
        <v>150</v>
      </c>
      <c r="F255" s="196">
        <v>150</v>
      </c>
      <c r="G255" s="197"/>
      <c r="H255" s="185" t="s">
        <v>5784</v>
      </c>
      <c r="I255" s="185" t="s">
        <v>5784</v>
      </c>
      <c r="J255" s="186" t="s">
        <v>769</v>
      </c>
      <c r="K255" s="187" t="s">
        <v>5233</v>
      </c>
      <c r="L255" s="186" t="s">
        <v>6441</v>
      </c>
      <c r="M255" s="189"/>
    </row>
    <row r="256" spans="1:13" s="177" customFormat="1" x14ac:dyDescent="0.25">
      <c r="A256" s="179" t="s">
        <v>6000</v>
      </c>
      <c r="B256" s="180" t="s">
        <v>6183</v>
      </c>
      <c r="C256" s="191" t="s">
        <v>5784</v>
      </c>
      <c r="D256" s="181"/>
      <c r="E256" s="194">
        <v>1710</v>
      </c>
      <c r="F256" s="194">
        <v>1710</v>
      </c>
      <c r="G256" s="195"/>
      <c r="H256" s="191" t="s">
        <v>5784</v>
      </c>
      <c r="I256" s="191" t="s">
        <v>5784</v>
      </c>
      <c r="J256" s="89" t="s">
        <v>769</v>
      </c>
      <c r="K256" s="56" t="s">
        <v>5233</v>
      </c>
      <c r="L256" s="89" t="s">
        <v>6442</v>
      </c>
      <c r="M256" s="182"/>
    </row>
    <row r="257" spans="1:13" s="178" customFormat="1" x14ac:dyDescent="0.25">
      <c r="A257" s="183" t="s">
        <v>6001</v>
      </c>
      <c r="B257" s="200" t="s">
        <v>6184</v>
      </c>
      <c r="C257" s="185" t="s">
        <v>5784</v>
      </c>
      <c r="D257" s="186"/>
      <c r="E257" s="198">
        <v>100</v>
      </c>
      <c r="F257" s="196">
        <v>100</v>
      </c>
      <c r="G257" s="197"/>
      <c r="H257" s="185" t="s">
        <v>5784</v>
      </c>
      <c r="I257" s="185" t="s">
        <v>5784</v>
      </c>
      <c r="J257" s="186" t="s">
        <v>769</v>
      </c>
      <c r="K257" s="187" t="s">
        <v>5233</v>
      </c>
      <c r="L257" s="186" t="s">
        <v>6443</v>
      </c>
      <c r="M257" s="189"/>
    </row>
    <row r="258" spans="1:13" s="177" customFormat="1" x14ac:dyDescent="0.25">
      <c r="A258" s="179" t="s">
        <v>6002</v>
      </c>
      <c r="B258" s="180" t="s">
        <v>6185</v>
      </c>
      <c r="C258" s="191" t="s">
        <v>263</v>
      </c>
      <c r="D258" s="181"/>
      <c r="E258" s="194">
        <v>520</v>
      </c>
      <c r="F258" s="194">
        <v>520</v>
      </c>
      <c r="G258" s="195"/>
      <c r="H258" s="191" t="s">
        <v>263</v>
      </c>
      <c r="I258" s="191" t="s">
        <v>263</v>
      </c>
      <c r="J258" s="89" t="s">
        <v>769</v>
      </c>
      <c r="K258" s="56" t="s">
        <v>5233</v>
      </c>
      <c r="L258" s="89" t="s">
        <v>6444</v>
      </c>
      <c r="M258" s="182"/>
    </row>
    <row r="259" spans="1:13" s="178" customFormat="1" x14ac:dyDescent="0.25">
      <c r="A259" s="183" t="s">
        <v>6003</v>
      </c>
      <c r="B259" s="200" t="s">
        <v>6186</v>
      </c>
      <c r="C259" s="185" t="s">
        <v>6302</v>
      </c>
      <c r="D259" s="186"/>
      <c r="E259" s="198">
        <v>20000</v>
      </c>
      <c r="F259" s="196">
        <v>20000</v>
      </c>
      <c r="G259" s="197"/>
      <c r="H259" s="185" t="s">
        <v>6302</v>
      </c>
      <c r="I259" s="185" t="s">
        <v>6302</v>
      </c>
      <c r="J259" s="186" t="s">
        <v>769</v>
      </c>
      <c r="K259" s="187" t="s">
        <v>6345</v>
      </c>
      <c r="L259" s="186" t="s">
        <v>6445</v>
      </c>
      <c r="M259" s="189"/>
    </row>
    <row r="260" spans="1:13" s="177" customFormat="1" x14ac:dyDescent="0.25">
      <c r="A260" s="179" t="s">
        <v>6004</v>
      </c>
      <c r="B260" s="180" t="s">
        <v>6187</v>
      </c>
      <c r="C260" s="191" t="s">
        <v>5784</v>
      </c>
      <c r="D260" s="181"/>
      <c r="E260" s="194">
        <v>4520</v>
      </c>
      <c r="F260" s="194">
        <v>4520</v>
      </c>
      <c r="G260" s="195"/>
      <c r="H260" s="191" t="s">
        <v>5784</v>
      </c>
      <c r="I260" s="191" t="s">
        <v>5784</v>
      </c>
      <c r="J260" s="89" t="s">
        <v>769</v>
      </c>
      <c r="K260" s="56" t="s">
        <v>6346</v>
      </c>
      <c r="L260" s="89" t="s">
        <v>6446</v>
      </c>
      <c r="M260" s="182"/>
    </row>
    <row r="261" spans="1:13" s="178" customFormat="1" x14ac:dyDescent="0.25">
      <c r="A261" s="183" t="s">
        <v>6005</v>
      </c>
      <c r="B261" s="200" t="s">
        <v>6188</v>
      </c>
      <c r="C261" s="185" t="s">
        <v>5750</v>
      </c>
      <c r="D261" s="186"/>
      <c r="E261" s="198">
        <v>5000</v>
      </c>
      <c r="F261" s="196">
        <v>5000</v>
      </c>
      <c r="G261" s="197"/>
      <c r="H261" s="185" t="s">
        <v>5750</v>
      </c>
      <c r="I261" s="185" t="s">
        <v>5750</v>
      </c>
      <c r="J261" s="186" t="s">
        <v>1254</v>
      </c>
      <c r="K261" s="187" t="s">
        <v>5234</v>
      </c>
      <c r="L261" s="186" t="s">
        <v>6447</v>
      </c>
      <c r="M261" s="189"/>
    </row>
    <row r="262" spans="1:13" s="177" customFormat="1" x14ac:dyDescent="0.25">
      <c r="A262" s="179" t="s">
        <v>6006</v>
      </c>
      <c r="B262" s="180" t="s">
        <v>6189</v>
      </c>
      <c r="C262" s="191" t="s">
        <v>2153</v>
      </c>
      <c r="D262" s="181"/>
      <c r="E262" s="194">
        <v>501.6</v>
      </c>
      <c r="F262" s="194">
        <v>501.6</v>
      </c>
      <c r="G262" s="195"/>
      <c r="H262" s="191" t="s">
        <v>2153</v>
      </c>
      <c r="I262" s="191" t="s">
        <v>2153</v>
      </c>
      <c r="J262" s="89" t="s">
        <v>769</v>
      </c>
      <c r="K262" s="56" t="s">
        <v>5234</v>
      </c>
      <c r="L262" s="89" t="s">
        <v>6448</v>
      </c>
      <c r="M262" s="182"/>
    </row>
    <row r="263" spans="1:13" s="178" customFormat="1" x14ac:dyDescent="0.25">
      <c r="A263" s="183" t="s">
        <v>6007</v>
      </c>
      <c r="B263" s="200" t="s">
        <v>6190</v>
      </c>
      <c r="C263" s="185" t="s">
        <v>225</v>
      </c>
      <c r="D263" s="186"/>
      <c r="E263" s="198">
        <v>290</v>
      </c>
      <c r="F263" s="196">
        <v>290</v>
      </c>
      <c r="G263" s="197"/>
      <c r="H263" s="185" t="s">
        <v>225</v>
      </c>
      <c r="I263" s="185" t="s">
        <v>225</v>
      </c>
      <c r="J263" s="186" t="s">
        <v>769</v>
      </c>
      <c r="K263" s="187" t="s">
        <v>5234</v>
      </c>
      <c r="L263" s="186" t="s">
        <v>5324</v>
      </c>
      <c r="M263" s="189"/>
    </row>
    <row r="264" spans="1:13" s="177" customFormat="1" x14ac:dyDescent="0.25">
      <c r="A264" s="179" t="s">
        <v>6008</v>
      </c>
      <c r="B264" s="180" t="s">
        <v>6191</v>
      </c>
      <c r="C264" s="191" t="s">
        <v>744</v>
      </c>
      <c r="D264" s="181"/>
      <c r="E264" s="194">
        <v>267.02</v>
      </c>
      <c r="F264" s="194">
        <v>267.02</v>
      </c>
      <c r="G264" s="195"/>
      <c r="H264" s="191" t="s">
        <v>744</v>
      </c>
      <c r="I264" s="191" t="s">
        <v>744</v>
      </c>
      <c r="J264" s="89" t="s">
        <v>769</v>
      </c>
      <c r="K264" s="56" t="s">
        <v>5234</v>
      </c>
      <c r="L264" s="89" t="s">
        <v>6449</v>
      </c>
      <c r="M264" s="182"/>
    </row>
    <row r="265" spans="1:13" s="178" customFormat="1" x14ac:dyDescent="0.25">
      <c r="A265" s="183" t="s">
        <v>6009</v>
      </c>
      <c r="B265" s="200" t="s">
        <v>6192</v>
      </c>
      <c r="C265" s="185" t="s">
        <v>4532</v>
      </c>
      <c r="D265" s="186"/>
      <c r="E265" s="198">
        <v>3276</v>
      </c>
      <c r="F265" s="196">
        <v>3276</v>
      </c>
      <c r="G265" s="197"/>
      <c r="H265" s="185" t="s">
        <v>4532</v>
      </c>
      <c r="I265" s="185" t="s">
        <v>4532</v>
      </c>
      <c r="J265" s="186" t="s">
        <v>769</v>
      </c>
      <c r="K265" s="187" t="s">
        <v>5234</v>
      </c>
      <c r="L265" s="186" t="s">
        <v>6450</v>
      </c>
      <c r="M265" s="189"/>
    </row>
    <row r="266" spans="1:13" s="177" customFormat="1" x14ac:dyDescent="0.25">
      <c r="A266" s="179" t="s">
        <v>6010</v>
      </c>
      <c r="B266" s="180" t="s">
        <v>6193</v>
      </c>
      <c r="C266" s="191" t="s">
        <v>4532</v>
      </c>
      <c r="D266" s="181"/>
      <c r="E266" s="194">
        <v>2808</v>
      </c>
      <c r="F266" s="194">
        <v>2808</v>
      </c>
      <c r="G266" s="195"/>
      <c r="H266" s="191" t="s">
        <v>4532</v>
      </c>
      <c r="I266" s="191" t="s">
        <v>4532</v>
      </c>
      <c r="J266" s="89" t="s">
        <v>769</v>
      </c>
      <c r="K266" s="56" t="s">
        <v>5234</v>
      </c>
      <c r="L266" s="89" t="s">
        <v>6451</v>
      </c>
      <c r="M266" s="182"/>
    </row>
    <row r="267" spans="1:13" s="178" customFormat="1" x14ac:dyDescent="0.25">
      <c r="A267" s="183" t="s">
        <v>6011</v>
      </c>
      <c r="B267" s="200" t="s">
        <v>6194</v>
      </c>
      <c r="C267" s="185" t="s">
        <v>6303</v>
      </c>
      <c r="D267" s="186"/>
      <c r="E267" s="198">
        <v>18000</v>
      </c>
      <c r="F267" s="196">
        <v>18000</v>
      </c>
      <c r="G267" s="197"/>
      <c r="H267" s="185" t="s">
        <v>6303</v>
      </c>
      <c r="I267" s="185" t="s">
        <v>6303</v>
      </c>
      <c r="J267" s="186" t="s">
        <v>769</v>
      </c>
      <c r="K267" s="187" t="s">
        <v>5234</v>
      </c>
      <c r="L267" s="186" t="s">
        <v>6452</v>
      </c>
      <c r="M267" s="189"/>
    </row>
    <row r="268" spans="1:13" s="177" customFormat="1" x14ac:dyDescent="0.25">
      <c r="A268" s="179" t="s">
        <v>6012</v>
      </c>
      <c r="B268" s="180" t="s">
        <v>6195</v>
      </c>
      <c r="C268" s="191" t="s">
        <v>5784</v>
      </c>
      <c r="D268" s="181"/>
      <c r="E268" s="194">
        <v>2100</v>
      </c>
      <c r="F268" s="194">
        <v>2100</v>
      </c>
      <c r="G268" s="195"/>
      <c r="H268" s="191" t="s">
        <v>5784</v>
      </c>
      <c r="I268" s="191" t="s">
        <v>5784</v>
      </c>
      <c r="J268" s="89" t="s">
        <v>769</v>
      </c>
      <c r="K268" s="56" t="s">
        <v>6347</v>
      </c>
      <c r="L268" s="89" t="s">
        <v>6453</v>
      </c>
      <c r="M268" s="182"/>
    </row>
    <row r="269" spans="1:13" s="178" customFormat="1" x14ac:dyDescent="0.25">
      <c r="A269" s="183" t="s">
        <v>6013</v>
      </c>
      <c r="B269" s="200" t="s">
        <v>6196</v>
      </c>
      <c r="C269" s="185" t="s">
        <v>5784</v>
      </c>
      <c r="D269" s="186"/>
      <c r="E269" s="198">
        <v>15600</v>
      </c>
      <c r="F269" s="196">
        <v>15600</v>
      </c>
      <c r="G269" s="197"/>
      <c r="H269" s="185" t="s">
        <v>5784</v>
      </c>
      <c r="I269" s="185" t="s">
        <v>5784</v>
      </c>
      <c r="J269" s="186" t="s">
        <v>769</v>
      </c>
      <c r="K269" s="187" t="s">
        <v>5235</v>
      </c>
      <c r="L269" s="186" t="s">
        <v>6454</v>
      </c>
      <c r="M269" s="189"/>
    </row>
    <row r="270" spans="1:13" s="177" customFormat="1" x14ac:dyDescent="0.25">
      <c r="A270" s="179" t="s">
        <v>6014</v>
      </c>
      <c r="B270" s="180" t="s">
        <v>6197</v>
      </c>
      <c r="C270" s="191" t="s">
        <v>165</v>
      </c>
      <c r="D270" s="181"/>
      <c r="E270" s="194">
        <v>365</v>
      </c>
      <c r="F270" s="194">
        <v>365</v>
      </c>
      <c r="G270" s="195"/>
      <c r="H270" s="191" t="s">
        <v>165</v>
      </c>
      <c r="I270" s="191" t="s">
        <v>165</v>
      </c>
      <c r="J270" s="89" t="s">
        <v>769</v>
      </c>
      <c r="K270" s="56" t="s">
        <v>5235</v>
      </c>
      <c r="L270" s="89" t="s">
        <v>6455</v>
      </c>
      <c r="M270" s="182"/>
    </row>
    <row r="271" spans="1:13" s="178" customFormat="1" x14ac:dyDescent="0.25">
      <c r="A271" s="183" t="s">
        <v>6015</v>
      </c>
      <c r="B271" s="200" t="s">
        <v>6198</v>
      </c>
      <c r="C271" s="185" t="s">
        <v>6304</v>
      </c>
      <c r="D271" s="186"/>
      <c r="E271" s="198">
        <v>1320</v>
      </c>
      <c r="F271" s="196">
        <v>1320</v>
      </c>
      <c r="G271" s="197"/>
      <c r="H271" s="185" t="s">
        <v>6304</v>
      </c>
      <c r="I271" s="185" t="s">
        <v>6304</v>
      </c>
      <c r="J271" s="186" t="s">
        <v>769</v>
      </c>
      <c r="K271" s="187" t="s">
        <v>6348</v>
      </c>
      <c r="L271" s="186" t="s">
        <v>6456</v>
      </c>
      <c r="M271" s="189"/>
    </row>
    <row r="272" spans="1:13" s="177" customFormat="1" x14ac:dyDescent="0.25">
      <c r="A272" s="179" t="s">
        <v>6016</v>
      </c>
      <c r="B272" s="180" t="s">
        <v>6199</v>
      </c>
      <c r="C272" s="191" t="s">
        <v>6304</v>
      </c>
      <c r="D272" s="181"/>
      <c r="E272" s="194">
        <v>1400</v>
      </c>
      <c r="F272" s="194">
        <v>1400</v>
      </c>
      <c r="G272" s="195"/>
      <c r="H272" s="191" t="s">
        <v>6304</v>
      </c>
      <c r="I272" s="191" t="s">
        <v>6304</v>
      </c>
      <c r="J272" s="89" t="s">
        <v>769</v>
      </c>
      <c r="K272" s="56" t="s">
        <v>6348</v>
      </c>
      <c r="L272" s="89" t="s">
        <v>6457</v>
      </c>
      <c r="M272" s="182"/>
    </row>
    <row r="273" spans="1:13" s="178" customFormat="1" x14ac:dyDescent="0.25">
      <c r="A273" s="183" t="s">
        <v>6017</v>
      </c>
      <c r="B273" s="200" t="s">
        <v>6200</v>
      </c>
      <c r="C273" s="185" t="s">
        <v>6304</v>
      </c>
      <c r="D273" s="186"/>
      <c r="E273" s="198">
        <v>96</v>
      </c>
      <c r="F273" s="196">
        <v>96</v>
      </c>
      <c r="G273" s="197"/>
      <c r="H273" s="185" t="s">
        <v>6304</v>
      </c>
      <c r="I273" s="185" t="s">
        <v>6304</v>
      </c>
      <c r="J273" s="186" t="s">
        <v>769</v>
      </c>
      <c r="K273" s="187" t="s">
        <v>6348</v>
      </c>
      <c r="L273" s="186" t="s">
        <v>6458</v>
      </c>
      <c r="M273" s="189"/>
    </row>
    <row r="274" spans="1:13" s="177" customFormat="1" x14ac:dyDescent="0.25">
      <c r="A274" s="179" t="s">
        <v>6018</v>
      </c>
      <c r="B274" s="180" t="s">
        <v>6201</v>
      </c>
      <c r="C274" s="191" t="s">
        <v>165</v>
      </c>
      <c r="D274" s="181"/>
      <c r="E274" s="194">
        <v>690</v>
      </c>
      <c r="F274" s="194">
        <v>690</v>
      </c>
      <c r="G274" s="195"/>
      <c r="H274" s="191" t="s">
        <v>165</v>
      </c>
      <c r="I274" s="191" t="s">
        <v>165</v>
      </c>
      <c r="J274" s="89" t="s">
        <v>769</v>
      </c>
      <c r="K274" s="56" t="s">
        <v>6348</v>
      </c>
      <c r="L274" s="89" t="s">
        <v>6459</v>
      </c>
      <c r="M274" s="182"/>
    </row>
    <row r="275" spans="1:13" s="178" customFormat="1" x14ac:dyDescent="0.25">
      <c r="A275" s="183" t="s">
        <v>6019</v>
      </c>
      <c r="B275" s="200" t="s">
        <v>6202</v>
      </c>
      <c r="C275" s="185" t="s">
        <v>3138</v>
      </c>
      <c r="D275" s="186"/>
      <c r="E275" s="198">
        <v>490</v>
      </c>
      <c r="F275" s="196">
        <v>490</v>
      </c>
      <c r="G275" s="197"/>
      <c r="H275" s="185" t="s">
        <v>3138</v>
      </c>
      <c r="I275" s="185" t="s">
        <v>3138</v>
      </c>
      <c r="J275" s="186" t="s">
        <v>769</v>
      </c>
      <c r="K275" s="187" t="s">
        <v>6348</v>
      </c>
      <c r="L275" s="186" t="s">
        <v>6460</v>
      </c>
      <c r="M275" s="189"/>
    </row>
    <row r="276" spans="1:13" s="177" customFormat="1" x14ac:dyDescent="0.25">
      <c r="A276" s="179" t="s">
        <v>6020</v>
      </c>
      <c r="B276" s="180" t="s">
        <v>6203</v>
      </c>
      <c r="C276" s="191" t="s">
        <v>3138</v>
      </c>
      <c r="D276" s="181"/>
      <c r="E276" s="194">
        <v>1720</v>
      </c>
      <c r="F276" s="194">
        <v>1720</v>
      </c>
      <c r="G276" s="195"/>
      <c r="H276" s="191" t="s">
        <v>3138</v>
      </c>
      <c r="I276" s="191" t="s">
        <v>3138</v>
      </c>
      <c r="J276" s="89" t="s">
        <v>769</v>
      </c>
      <c r="K276" s="56" t="s">
        <v>6348</v>
      </c>
      <c r="L276" s="89" t="s">
        <v>6461</v>
      </c>
      <c r="M276" s="182"/>
    </row>
    <row r="277" spans="1:13" s="178" customFormat="1" x14ac:dyDescent="0.25">
      <c r="A277" s="183" t="s">
        <v>6021</v>
      </c>
      <c r="B277" s="200" t="s">
        <v>6204</v>
      </c>
      <c r="C277" s="185" t="s">
        <v>740</v>
      </c>
      <c r="D277" s="186"/>
      <c r="E277" s="198">
        <v>190</v>
      </c>
      <c r="F277" s="196">
        <v>190</v>
      </c>
      <c r="G277" s="197"/>
      <c r="H277" s="185" t="s">
        <v>740</v>
      </c>
      <c r="I277" s="185" t="s">
        <v>740</v>
      </c>
      <c r="J277" s="186" t="s">
        <v>769</v>
      </c>
      <c r="K277" s="187" t="s">
        <v>6348</v>
      </c>
      <c r="L277" s="186" t="s">
        <v>4935</v>
      </c>
      <c r="M277" s="189"/>
    </row>
    <row r="278" spans="1:13" s="177" customFormat="1" x14ac:dyDescent="0.25">
      <c r="A278" s="179" t="s">
        <v>6022</v>
      </c>
      <c r="B278" s="180" t="s">
        <v>6205</v>
      </c>
      <c r="C278" s="191" t="s">
        <v>4321</v>
      </c>
      <c r="D278" s="181"/>
      <c r="E278" s="194">
        <v>4900</v>
      </c>
      <c r="F278" s="194">
        <v>4900</v>
      </c>
      <c r="G278" s="195"/>
      <c r="H278" s="191" t="s">
        <v>4321</v>
      </c>
      <c r="I278" s="191" t="s">
        <v>4321</v>
      </c>
      <c r="J278" s="89" t="s">
        <v>769</v>
      </c>
      <c r="K278" s="56" t="s">
        <v>4242</v>
      </c>
      <c r="L278" s="89" t="s">
        <v>6462</v>
      </c>
      <c r="M278" s="182"/>
    </row>
    <row r="279" spans="1:13" s="178" customFormat="1" x14ac:dyDescent="0.25">
      <c r="A279" s="183" t="s">
        <v>6023</v>
      </c>
      <c r="B279" s="200" t="s">
        <v>6206</v>
      </c>
      <c r="C279" s="185" t="s">
        <v>3298</v>
      </c>
      <c r="D279" s="186"/>
      <c r="E279" s="198">
        <v>200</v>
      </c>
      <c r="F279" s="196">
        <v>200</v>
      </c>
      <c r="G279" s="197"/>
      <c r="H279" s="185" t="s">
        <v>3298</v>
      </c>
      <c r="I279" s="185" t="s">
        <v>3298</v>
      </c>
      <c r="J279" s="186" t="s">
        <v>769</v>
      </c>
      <c r="K279" s="187" t="s">
        <v>6349</v>
      </c>
      <c r="L279" s="186" t="s">
        <v>6463</v>
      </c>
      <c r="M279" s="189"/>
    </row>
    <row r="280" spans="1:13" s="177" customFormat="1" x14ac:dyDescent="0.25">
      <c r="A280" s="179" t="s">
        <v>6024</v>
      </c>
      <c r="B280" s="180" t="s">
        <v>6207</v>
      </c>
      <c r="C280" s="191" t="s">
        <v>2944</v>
      </c>
      <c r="D280" s="181"/>
      <c r="E280" s="194">
        <v>750</v>
      </c>
      <c r="F280" s="194">
        <v>750</v>
      </c>
      <c r="G280" s="195"/>
      <c r="H280" s="191" t="s">
        <v>6539</v>
      </c>
      <c r="I280" s="191" t="s">
        <v>6540</v>
      </c>
      <c r="J280" s="89" t="s">
        <v>1254</v>
      </c>
      <c r="K280" s="56" t="s">
        <v>5308</v>
      </c>
      <c r="L280" s="89" t="s">
        <v>6464</v>
      </c>
      <c r="M280" s="182"/>
    </row>
    <row r="281" spans="1:13" s="178" customFormat="1" x14ac:dyDescent="0.25">
      <c r="A281" s="183" t="s">
        <v>6025</v>
      </c>
      <c r="B281" s="200" t="s">
        <v>6208</v>
      </c>
      <c r="C281" s="185" t="s">
        <v>3046</v>
      </c>
      <c r="D281" s="186"/>
      <c r="E281" s="198">
        <v>1000</v>
      </c>
      <c r="F281" s="196">
        <v>1000</v>
      </c>
      <c r="G281" s="197"/>
      <c r="H281" s="185" t="s">
        <v>3046</v>
      </c>
      <c r="I281" s="185" t="s">
        <v>3046</v>
      </c>
      <c r="J281" s="186" t="s">
        <v>769</v>
      </c>
      <c r="K281" s="187" t="s">
        <v>5308</v>
      </c>
      <c r="L281" s="186" t="s">
        <v>6465</v>
      </c>
      <c r="M281" s="189"/>
    </row>
    <row r="282" spans="1:13" s="177" customFormat="1" x14ac:dyDescent="0.25">
      <c r="A282" s="179" t="s">
        <v>6026</v>
      </c>
      <c r="B282" s="180" t="s">
        <v>6209</v>
      </c>
      <c r="C282" s="191" t="s">
        <v>3138</v>
      </c>
      <c r="D282" s="181"/>
      <c r="E282" s="194">
        <v>650</v>
      </c>
      <c r="F282" s="194">
        <v>650</v>
      </c>
      <c r="G282" s="195"/>
      <c r="H282" s="191" t="s">
        <v>3138</v>
      </c>
      <c r="I282" s="191" t="s">
        <v>3138</v>
      </c>
      <c r="J282" s="89" t="s">
        <v>769</v>
      </c>
      <c r="K282" s="56" t="s">
        <v>5308</v>
      </c>
      <c r="L282" s="89" t="s">
        <v>6466</v>
      </c>
      <c r="M282" s="182"/>
    </row>
    <row r="283" spans="1:13" s="178" customFormat="1" x14ac:dyDescent="0.25">
      <c r="A283" s="183" t="s">
        <v>6027</v>
      </c>
      <c r="B283" s="200" t="s">
        <v>6210</v>
      </c>
      <c r="C283" s="185" t="s">
        <v>6305</v>
      </c>
      <c r="D283" s="186"/>
      <c r="E283" s="198">
        <v>12820</v>
      </c>
      <c r="F283" s="196">
        <v>12820</v>
      </c>
      <c r="G283" s="197"/>
      <c r="H283" s="185" t="s">
        <v>6305</v>
      </c>
      <c r="I283" s="185" t="s">
        <v>6305</v>
      </c>
      <c r="J283" s="186" t="s">
        <v>769</v>
      </c>
      <c r="K283" s="187" t="s">
        <v>4243</v>
      </c>
      <c r="L283" s="186" t="s">
        <v>6467</v>
      </c>
      <c r="M283" s="189"/>
    </row>
    <row r="284" spans="1:13" s="177" customFormat="1" x14ac:dyDescent="0.25">
      <c r="A284" s="179" t="s">
        <v>6028</v>
      </c>
      <c r="B284" s="180" t="s">
        <v>6211</v>
      </c>
      <c r="C284" s="191" t="s">
        <v>6306</v>
      </c>
      <c r="D284" s="181"/>
      <c r="E284" s="194">
        <v>6712.8</v>
      </c>
      <c r="F284" s="194">
        <v>6712.8</v>
      </c>
      <c r="G284" s="195"/>
      <c r="H284" s="191" t="s">
        <v>6306</v>
      </c>
      <c r="I284" s="191" t="s">
        <v>6306</v>
      </c>
      <c r="J284" s="89" t="s">
        <v>1254</v>
      </c>
      <c r="K284" s="56" t="s">
        <v>5308</v>
      </c>
      <c r="L284" s="89" t="s">
        <v>6468</v>
      </c>
      <c r="M284" s="182"/>
    </row>
    <row r="285" spans="1:13" s="178" customFormat="1" x14ac:dyDescent="0.25">
      <c r="A285" s="183" t="s">
        <v>6029</v>
      </c>
      <c r="B285" s="200" t="s">
        <v>6212</v>
      </c>
      <c r="C285" s="185" t="s">
        <v>744</v>
      </c>
      <c r="D285" s="186"/>
      <c r="E285" s="198">
        <v>14000</v>
      </c>
      <c r="F285" s="196">
        <v>14000</v>
      </c>
      <c r="G285" s="197"/>
      <c r="H285" s="185" t="s">
        <v>744</v>
      </c>
      <c r="I285" s="185" t="s">
        <v>744</v>
      </c>
      <c r="J285" s="186" t="s">
        <v>769</v>
      </c>
      <c r="K285" s="187" t="s">
        <v>4243</v>
      </c>
      <c r="L285" s="186" t="s">
        <v>6469</v>
      </c>
      <c r="M285" s="189"/>
    </row>
    <row r="286" spans="1:13" s="177" customFormat="1" x14ac:dyDescent="0.25">
      <c r="A286" s="179" t="s">
        <v>6030</v>
      </c>
      <c r="B286" s="180" t="s">
        <v>6213</v>
      </c>
      <c r="C286" s="191" t="s">
        <v>744</v>
      </c>
      <c r="D286" s="181"/>
      <c r="E286" s="194">
        <v>14000</v>
      </c>
      <c r="F286" s="194">
        <v>14000</v>
      </c>
      <c r="G286" s="195"/>
      <c r="H286" s="191" t="s">
        <v>744</v>
      </c>
      <c r="I286" s="191" t="s">
        <v>744</v>
      </c>
      <c r="J286" s="89" t="s">
        <v>769</v>
      </c>
      <c r="K286" s="56" t="s">
        <v>4243</v>
      </c>
      <c r="L286" s="89" t="s">
        <v>6470</v>
      </c>
      <c r="M286" s="182"/>
    </row>
    <row r="287" spans="1:13" s="178" customFormat="1" x14ac:dyDescent="0.25">
      <c r="A287" s="183" t="s">
        <v>6031</v>
      </c>
      <c r="B287" s="200" t="s">
        <v>6214</v>
      </c>
      <c r="C287" s="185" t="s">
        <v>744</v>
      </c>
      <c r="D287" s="186"/>
      <c r="E287" s="198">
        <v>12500</v>
      </c>
      <c r="F287" s="196">
        <v>12500</v>
      </c>
      <c r="G287" s="197"/>
      <c r="H287" s="185" t="s">
        <v>744</v>
      </c>
      <c r="I287" s="185" t="s">
        <v>744</v>
      </c>
      <c r="J287" s="186" t="s">
        <v>769</v>
      </c>
      <c r="K287" s="187" t="s">
        <v>4243</v>
      </c>
      <c r="L287" s="186" t="s">
        <v>6471</v>
      </c>
      <c r="M287" s="189"/>
    </row>
    <row r="288" spans="1:13" s="177" customFormat="1" x14ac:dyDescent="0.25">
      <c r="A288" s="179" t="s">
        <v>6032</v>
      </c>
      <c r="B288" s="180" t="s">
        <v>6215</v>
      </c>
      <c r="C288" s="191" t="s">
        <v>744</v>
      </c>
      <c r="D288" s="181"/>
      <c r="E288" s="194">
        <v>7500</v>
      </c>
      <c r="F288" s="194">
        <v>7500</v>
      </c>
      <c r="G288" s="195"/>
      <c r="H288" s="191" t="s">
        <v>744</v>
      </c>
      <c r="I288" s="191" t="s">
        <v>744</v>
      </c>
      <c r="J288" s="89" t="s">
        <v>769</v>
      </c>
      <c r="K288" s="56" t="s">
        <v>4243</v>
      </c>
      <c r="L288" s="89" t="s">
        <v>6472</v>
      </c>
      <c r="M288" s="182"/>
    </row>
    <row r="289" spans="1:13" s="178" customFormat="1" x14ac:dyDescent="0.25">
      <c r="A289" s="183" t="s">
        <v>6033</v>
      </c>
      <c r="B289" s="200" t="s">
        <v>6216</v>
      </c>
      <c r="C289" s="185" t="s">
        <v>744</v>
      </c>
      <c r="D289" s="186"/>
      <c r="E289" s="198">
        <v>4817.3999999999996</v>
      </c>
      <c r="F289" s="196">
        <v>4817.3999999999996</v>
      </c>
      <c r="G289" s="197"/>
      <c r="H289" s="185" t="s">
        <v>744</v>
      </c>
      <c r="I289" s="185" t="s">
        <v>744</v>
      </c>
      <c r="J289" s="186" t="s">
        <v>769</v>
      </c>
      <c r="K289" s="187" t="s">
        <v>4243</v>
      </c>
      <c r="L289" s="186" t="s">
        <v>6473</v>
      </c>
      <c r="M289" s="189"/>
    </row>
    <row r="290" spans="1:13" s="177" customFormat="1" x14ac:dyDescent="0.25">
      <c r="A290" s="179" t="s">
        <v>6034</v>
      </c>
      <c r="B290" s="180" t="s">
        <v>6217</v>
      </c>
      <c r="C290" s="191" t="s">
        <v>744</v>
      </c>
      <c r="D290" s="181"/>
      <c r="E290" s="194">
        <v>18000</v>
      </c>
      <c r="F290" s="194">
        <v>18000</v>
      </c>
      <c r="G290" s="195"/>
      <c r="H290" s="191" t="s">
        <v>744</v>
      </c>
      <c r="I290" s="191" t="s">
        <v>744</v>
      </c>
      <c r="J290" s="89" t="s">
        <v>769</v>
      </c>
      <c r="K290" s="56" t="s">
        <v>4243</v>
      </c>
      <c r="L290" s="89" t="s">
        <v>6474</v>
      </c>
      <c r="M290" s="182"/>
    </row>
    <row r="291" spans="1:13" s="178" customFormat="1" x14ac:dyDescent="0.25">
      <c r="A291" s="183" t="s">
        <v>6035</v>
      </c>
      <c r="B291" s="200" t="s">
        <v>6218</v>
      </c>
      <c r="C291" s="185" t="s">
        <v>295</v>
      </c>
      <c r="D291" s="186"/>
      <c r="E291" s="198">
        <v>8000</v>
      </c>
      <c r="F291" s="196">
        <v>8000</v>
      </c>
      <c r="G291" s="197"/>
      <c r="H291" s="185" t="s">
        <v>295</v>
      </c>
      <c r="I291" s="185" t="s">
        <v>295</v>
      </c>
      <c r="J291" s="186" t="s">
        <v>769</v>
      </c>
      <c r="K291" s="187" t="s">
        <v>4243</v>
      </c>
      <c r="L291" s="186" t="s">
        <v>6475</v>
      </c>
      <c r="M291" s="189"/>
    </row>
    <row r="292" spans="1:13" s="177" customFormat="1" x14ac:dyDescent="0.25">
      <c r="A292" s="179" t="s">
        <v>6035</v>
      </c>
      <c r="B292" s="180" t="s">
        <v>6219</v>
      </c>
      <c r="C292" s="191" t="s">
        <v>744</v>
      </c>
      <c r="D292" s="181"/>
      <c r="E292" s="194">
        <v>2000</v>
      </c>
      <c r="F292" s="194">
        <v>2000</v>
      </c>
      <c r="G292" s="195"/>
      <c r="H292" s="191" t="s">
        <v>744</v>
      </c>
      <c r="I292" s="191" t="s">
        <v>744</v>
      </c>
      <c r="J292" s="89" t="s">
        <v>769</v>
      </c>
      <c r="K292" s="56" t="s">
        <v>4243</v>
      </c>
      <c r="L292" s="89" t="s">
        <v>6476</v>
      </c>
      <c r="M292" s="182"/>
    </row>
    <row r="293" spans="1:13" s="178" customFormat="1" x14ac:dyDescent="0.25">
      <c r="A293" s="183" t="s">
        <v>6035</v>
      </c>
      <c r="B293" s="200" t="s">
        <v>6220</v>
      </c>
      <c r="C293" s="185" t="s">
        <v>3539</v>
      </c>
      <c r="D293" s="186"/>
      <c r="E293" s="198">
        <v>1455.5</v>
      </c>
      <c r="F293" s="196">
        <v>1455.5</v>
      </c>
      <c r="G293" s="197"/>
      <c r="H293" s="185" t="s">
        <v>3539</v>
      </c>
      <c r="I293" s="185" t="s">
        <v>3539</v>
      </c>
      <c r="J293" s="186" t="s">
        <v>769</v>
      </c>
      <c r="K293" s="187" t="s">
        <v>4243</v>
      </c>
      <c r="L293" s="186" t="s">
        <v>6477</v>
      </c>
      <c r="M293" s="189"/>
    </row>
    <row r="294" spans="1:13" s="177" customFormat="1" x14ac:dyDescent="0.25">
      <c r="A294" s="179" t="s">
        <v>6036</v>
      </c>
      <c r="B294" s="180" t="s">
        <v>6221</v>
      </c>
      <c r="C294" s="191" t="s">
        <v>744</v>
      </c>
      <c r="D294" s="181"/>
      <c r="E294" s="194">
        <v>255</v>
      </c>
      <c r="F294" s="194">
        <v>255</v>
      </c>
      <c r="G294" s="195"/>
      <c r="H294" s="191" t="s">
        <v>744</v>
      </c>
      <c r="I294" s="191" t="s">
        <v>744</v>
      </c>
      <c r="J294" s="89" t="s">
        <v>769</v>
      </c>
      <c r="K294" s="56" t="s">
        <v>6350</v>
      </c>
      <c r="L294" s="89" t="s">
        <v>6478</v>
      </c>
      <c r="M294" s="182"/>
    </row>
    <row r="295" spans="1:13" s="178" customFormat="1" x14ac:dyDescent="0.25">
      <c r="A295" s="183" t="s">
        <v>6037</v>
      </c>
      <c r="B295" s="200" t="s">
        <v>6222</v>
      </c>
      <c r="C295" s="185" t="s">
        <v>3138</v>
      </c>
      <c r="D295" s="186"/>
      <c r="E295" s="198">
        <v>500</v>
      </c>
      <c r="F295" s="196">
        <v>500</v>
      </c>
      <c r="G295" s="197"/>
      <c r="H295" s="185" t="s">
        <v>3138</v>
      </c>
      <c r="I295" s="185" t="s">
        <v>3138</v>
      </c>
      <c r="J295" s="186" t="s">
        <v>769</v>
      </c>
      <c r="K295" s="187" t="s">
        <v>6350</v>
      </c>
      <c r="L295" s="186" t="s">
        <v>6479</v>
      </c>
      <c r="M295" s="189"/>
    </row>
    <row r="296" spans="1:13" s="177" customFormat="1" x14ac:dyDescent="0.25">
      <c r="A296" s="179" t="s">
        <v>6038</v>
      </c>
      <c r="B296" s="180" t="s">
        <v>6223</v>
      </c>
      <c r="C296" s="191" t="s">
        <v>5024</v>
      </c>
      <c r="D296" s="181"/>
      <c r="E296" s="194">
        <v>2700</v>
      </c>
      <c r="F296" s="194">
        <v>2700</v>
      </c>
      <c r="G296" s="195"/>
      <c r="H296" s="191" t="s">
        <v>5024</v>
      </c>
      <c r="I296" s="191" t="s">
        <v>5024</v>
      </c>
      <c r="J296" s="89" t="s">
        <v>769</v>
      </c>
      <c r="K296" s="56" t="s">
        <v>6351</v>
      </c>
      <c r="L296" s="89" t="s">
        <v>6480</v>
      </c>
      <c r="M296" s="182"/>
    </row>
    <row r="297" spans="1:13" s="178" customFormat="1" x14ac:dyDescent="0.25">
      <c r="A297" s="183" t="s">
        <v>6039</v>
      </c>
      <c r="B297" s="200" t="s">
        <v>6224</v>
      </c>
      <c r="C297" s="185" t="s">
        <v>6307</v>
      </c>
      <c r="D297" s="186"/>
      <c r="E297" s="198">
        <v>900</v>
      </c>
      <c r="F297" s="196">
        <v>900</v>
      </c>
      <c r="G297" s="197"/>
      <c r="H297" s="185" t="s">
        <v>6307</v>
      </c>
      <c r="I297" s="185" t="s">
        <v>6307</v>
      </c>
      <c r="J297" s="186" t="s">
        <v>769</v>
      </c>
      <c r="K297" s="187" t="s">
        <v>6351</v>
      </c>
      <c r="L297" s="186" t="s">
        <v>6481</v>
      </c>
      <c r="M297" s="189"/>
    </row>
    <row r="298" spans="1:13" s="177" customFormat="1" x14ac:dyDescent="0.25">
      <c r="A298" s="179" t="s">
        <v>6040</v>
      </c>
      <c r="B298" s="180" t="s">
        <v>6225</v>
      </c>
      <c r="C298" s="191" t="s">
        <v>6308</v>
      </c>
      <c r="D298" s="181"/>
      <c r="E298" s="194">
        <v>20000</v>
      </c>
      <c r="F298" s="194">
        <v>20000</v>
      </c>
      <c r="G298" s="195"/>
      <c r="H298" s="191" t="s">
        <v>6308</v>
      </c>
      <c r="I298" s="191" t="s">
        <v>6308</v>
      </c>
      <c r="J298" s="89" t="s">
        <v>769</v>
      </c>
      <c r="K298" s="56" t="s">
        <v>6351</v>
      </c>
      <c r="L298" s="89" t="s">
        <v>6482</v>
      </c>
      <c r="M298" s="182"/>
    </row>
    <row r="299" spans="1:13" s="178" customFormat="1" x14ac:dyDescent="0.25">
      <c r="A299" s="183" t="s">
        <v>6041</v>
      </c>
      <c r="B299" s="200" t="s">
        <v>6226</v>
      </c>
      <c r="C299" s="185" t="s">
        <v>3459</v>
      </c>
      <c r="D299" s="186"/>
      <c r="E299" s="198">
        <v>28000</v>
      </c>
      <c r="F299" s="196">
        <v>28000</v>
      </c>
      <c r="G299" s="197"/>
      <c r="H299" s="185" t="s">
        <v>3459</v>
      </c>
      <c r="I299" s="185" t="s">
        <v>3459</v>
      </c>
      <c r="J299" s="186" t="s">
        <v>769</v>
      </c>
      <c r="K299" s="187" t="s">
        <v>6351</v>
      </c>
      <c r="L299" s="186" t="s">
        <v>6483</v>
      </c>
      <c r="M299" s="189"/>
    </row>
    <row r="300" spans="1:13" s="177" customFormat="1" x14ac:dyDescent="0.25">
      <c r="A300" s="179" t="s">
        <v>6042</v>
      </c>
      <c r="B300" s="180" t="s">
        <v>6227</v>
      </c>
      <c r="C300" s="191" t="s">
        <v>3121</v>
      </c>
      <c r="D300" s="181"/>
      <c r="E300" s="194">
        <v>1706</v>
      </c>
      <c r="F300" s="194">
        <v>1706</v>
      </c>
      <c r="G300" s="195"/>
      <c r="H300" s="191" t="s">
        <v>3121</v>
      </c>
      <c r="I300" s="191" t="s">
        <v>3121</v>
      </c>
      <c r="J300" s="89" t="s">
        <v>769</v>
      </c>
      <c r="K300" s="56" t="s">
        <v>6352</v>
      </c>
      <c r="L300" s="89" t="s">
        <v>6484</v>
      </c>
      <c r="M300" s="182"/>
    </row>
    <row r="301" spans="1:13" s="178" customFormat="1" x14ac:dyDescent="0.25">
      <c r="A301" s="183" t="s">
        <v>6043</v>
      </c>
      <c r="B301" s="200" t="s">
        <v>6228</v>
      </c>
      <c r="C301" s="185" t="s">
        <v>6309</v>
      </c>
      <c r="D301" s="186"/>
      <c r="E301" s="198">
        <v>7000</v>
      </c>
      <c r="F301" s="196">
        <v>7000</v>
      </c>
      <c r="G301" s="197"/>
      <c r="H301" s="185" t="s">
        <v>6309</v>
      </c>
      <c r="I301" s="185" t="s">
        <v>6309</v>
      </c>
      <c r="J301" s="186" t="s">
        <v>769</v>
      </c>
      <c r="K301" s="187" t="s">
        <v>6352</v>
      </c>
      <c r="L301" s="186" t="s">
        <v>6485</v>
      </c>
      <c r="M301" s="189"/>
    </row>
    <row r="302" spans="1:13" s="177" customFormat="1" x14ac:dyDescent="0.25">
      <c r="A302" s="179" t="s">
        <v>6044</v>
      </c>
      <c r="B302" s="180" t="s">
        <v>6229</v>
      </c>
      <c r="C302" s="191" t="s">
        <v>3138</v>
      </c>
      <c r="D302" s="181"/>
      <c r="E302" s="194">
        <v>300</v>
      </c>
      <c r="F302" s="194">
        <v>300</v>
      </c>
      <c r="G302" s="195"/>
      <c r="H302" s="191" t="s">
        <v>3138</v>
      </c>
      <c r="I302" s="191" t="s">
        <v>3138</v>
      </c>
      <c r="J302" s="89" t="s">
        <v>769</v>
      </c>
      <c r="K302" s="56" t="s">
        <v>6353</v>
      </c>
      <c r="L302" s="89" t="s">
        <v>6479</v>
      </c>
      <c r="M302" s="182"/>
    </row>
    <row r="303" spans="1:13" s="178" customFormat="1" x14ac:dyDescent="0.25">
      <c r="A303" s="183" t="s">
        <v>6045</v>
      </c>
      <c r="B303" s="200" t="s">
        <v>6230</v>
      </c>
      <c r="C303" s="185" t="s">
        <v>931</v>
      </c>
      <c r="D303" s="186"/>
      <c r="E303" s="198">
        <v>20198</v>
      </c>
      <c r="F303" s="196">
        <v>20198</v>
      </c>
      <c r="G303" s="197"/>
      <c r="H303" s="185" t="s">
        <v>931</v>
      </c>
      <c r="I303" s="185" t="s">
        <v>931</v>
      </c>
      <c r="J303" s="186" t="s">
        <v>769</v>
      </c>
      <c r="K303" s="187" t="s">
        <v>6354</v>
      </c>
      <c r="L303" s="186" t="s">
        <v>6486</v>
      </c>
      <c r="M303" s="189"/>
    </row>
    <row r="304" spans="1:13" s="177" customFormat="1" x14ac:dyDescent="0.25">
      <c r="A304" s="179" t="s">
        <v>6046</v>
      </c>
      <c r="B304" s="180" t="s">
        <v>6231</v>
      </c>
      <c r="C304" s="191" t="s">
        <v>732</v>
      </c>
      <c r="D304" s="181"/>
      <c r="E304" s="194">
        <v>1130.2</v>
      </c>
      <c r="F304" s="194">
        <v>1130.2</v>
      </c>
      <c r="G304" s="195"/>
      <c r="H304" s="191" t="s">
        <v>732</v>
      </c>
      <c r="I304" s="191" t="s">
        <v>732</v>
      </c>
      <c r="J304" s="89" t="s">
        <v>769</v>
      </c>
      <c r="K304" s="56" t="s">
        <v>6354</v>
      </c>
      <c r="L304" s="89" t="s">
        <v>6487</v>
      </c>
      <c r="M304" s="182"/>
    </row>
    <row r="305" spans="1:13" s="178" customFormat="1" x14ac:dyDescent="0.25">
      <c r="A305" s="183" t="s">
        <v>6047</v>
      </c>
      <c r="B305" s="200" t="s">
        <v>6232</v>
      </c>
      <c r="C305" s="185" t="s">
        <v>732</v>
      </c>
      <c r="D305" s="186"/>
      <c r="E305" s="198">
        <v>17740</v>
      </c>
      <c r="F305" s="196">
        <v>17740</v>
      </c>
      <c r="G305" s="197"/>
      <c r="H305" s="185" t="s">
        <v>732</v>
      </c>
      <c r="I305" s="185" t="s">
        <v>732</v>
      </c>
      <c r="J305" s="186" t="s">
        <v>769</v>
      </c>
      <c r="K305" s="187" t="s">
        <v>6354</v>
      </c>
      <c r="L305" s="186" t="s">
        <v>6488</v>
      </c>
      <c r="M305" s="189"/>
    </row>
    <row r="306" spans="1:13" s="177" customFormat="1" x14ac:dyDescent="0.25">
      <c r="A306" s="179" t="s">
        <v>6048</v>
      </c>
      <c r="B306" s="180" t="s">
        <v>6233</v>
      </c>
      <c r="C306" s="191" t="s">
        <v>2000</v>
      </c>
      <c r="D306" s="181"/>
      <c r="E306" s="194">
        <v>108</v>
      </c>
      <c r="F306" s="194">
        <v>108</v>
      </c>
      <c r="G306" s="195"/>
      <c r="H306" s="191" t="s">
        <v>2000</v>
      </c>
      <c r="I306" s="191" t="s">
        <v>2000</v>
      </c>
      <c r="J306" s="89" t="s">
        <v>769</v>
      </c>
      <c r="K306" s="56" t="s">
        <v>6354</v>
      </c>
      <c r="L306" s="89" t="s">
        <v>6489</v>
      </c>
      <c r="M306" s="182"/>
    </row>
    <row r="307" spans="1:13" s="178" customFormat="1" x14ac:dyDescent="0.25">
      <c r="A307" s="183" t="s">
        <v>6049</v>
      </c>
      <c r="B307" s="200" t="s">
        <v>6234</v>
      </c>
      <c r="C307" s="185" t="s">
        <v>6310</v>
      </c>
      <c r="D307" s="186"/>
      <c r="E307" s="198">
        <v>147.5</v>
      </c>
      <c r="F307" s="196">
        <v>147.5</v>
      </c>
      <c r="G307" s="197"/>
      <c r="H307" s="185" t="s">
        <v>6310</v>
      </c>
      <c r="I307" s="185" t="s">
        <v>6310</v>
      </c>
      <c r="J307" s="186" t="s">
        <v>769</v>
      </c>
      <c r="K307" s="187" t="s">
        <v>6355</v>
      </c>
      <c r="L307" s="186" t="s">
        <v>6490</v>
      </c>
      <c r="M307" s="189"/>
    </row>
    <row r="308" spans="1:13" s="177" customFormat="1" x14ac:dyDescent="0.25">
      <c r="A308" s="179" t="s">
        <v>6050</v>
      </c>
      <c r="B308" s="180" t="s">
        <v>6235</v>
      </c>
      <c r="C308" s="191" t="s">
        <v>1403</v>
      </c>
      <c r="D308" s="181"/>
      <c r="E308" s="194">
        <v>3600</v>
      </c>
      <c r="F308" s="194">
        <v>3600</v>
      </c>
      <c r="G308" s="195"/>
      <c r="H308" s="191" t="s">
        <v>1403</v>
      </c>
      <c r="I308" s="191" t="s">
        <v>1403</v>
      </c>
      <c r="J308" s="89" t="s">
        <v>769</v>
      </c>
      <c r="K308" s="56" t="s">
        <v>6355</v>
      </c>
      <c r="L308" s="89" t="s">
        <v>2926</v>
      </c>
      <c r="M308" s="182"/>
    </row>
    <row r="309" spans="1:13" s="178" customFormat="1" x14ac:dyDescent="0.25">
      <c r="A309" s="183" t="s">
        <v>6051</v>
      </c>
      <c r="B309" s="200" t="s">
        <v>6236</v>
      </c>
      <c r="C309" s="185" t="s">
        <v>5494</v>
      </c>
      <c r="D309" s="186"/>
      <c r="E309" s="198">
        <v>10044.48</v>
      </c>
      <c r="F309" s="196">
        <v>10044.48</v>
      </c>
      <c r="G309" s="197"/>
      <c r="H309" s="185" t="s">
        <v>5494</v>
      </c>
      <c r="I309" s="185" t="s">
        <v>5494</v>
      </c>
      <c r="J309" s="186" t="s">
        <v>769</v>
      </c>
      <c r="K309" s="187" t="s">
        <v>6355</v>
      </c>
      <c r="L309" s="186" t="s">
        <v>6491</v>
      </c>
      <c r="M309" s="189"/>
    </row>
    <row r="310" spans="1:13" s="177" customFormat="1" x14ac:dyDescent="0.25">
      <c r="A310" s="179" t="s">
        <v>6052</v>
      </c>
      <c r="B310" s="180" t="s">
        <v>6237</v>
      </c>
      <c r="C310" s="191" t="s">
        <v>6289</v>
      </c>
      <c r="D310" s="181"/>
      <c r="E310" s="194">
        <v>1467.82</v>
      </c>
      <c r="F310" s="194">
        <v>1467.82</v>
      </c>
      <c r="G310" s="195"/>
      <c r="H310" s="191" t="s">
        <v>6289</v>
      </c>
      <c r="I310" s="191" t="s">
        <v>6289</v>
      </c>
      <c r="J310" s="89" t="s">
        <v>769</v>
      </c>
      <c r="K310" s="56" t="s">
        <v>6355</v>
      </c>
      <c r="L310" s="89" t="s">
        <v>6361</v>
      </c>
      <c r="M310" s="182"/>
    </row>
    <row r="311" spans="1:13" s="178" customFormat="1" x14ac:dyDescent="0.25">
      <c r="A311" s="183" t="s">
        <v>6053</v>
      </c>
      <c r="B311" s="200" t="s">
        <v>6238</v>
      </c>
      <c r="C311" s="185" t="s">
        <v>5784</v>
      </c>
      <c r="D311" s="186"/>
      <c r="E311" s="198">
        <v>2000</v>
      </c>
      <c r="F311" s="196">
        <v>2000</v>
      </c>
      <c r="G311" s="197"/>
      <c r="H311" s="185" t="s">
        <v>5784</v>
      </c>
      <c r="I311" s="185" t="s">
        <v>5784</v>
      </c>
      <c r="J311" s="186" t="s">
        <v>769</v>
      </c>
      <c r="K311" s="187" t="s">
        <v>6355</v>
      </c>
      <c r="L311" s="186" t="s">
        <v>6492</v>
      </c>
      <c r="M311" s="189"/>
    </row>
    <row r="312" spans="1:13" s="177" customFormat="1" x14ac:dyDescent="0.25">
      <c r="A312" s="179" t="s">
        <v>6054</v>
      </c>
      <c r="B312" s="180" t="s">
        <v>6239</v>
      </c>
      <c r="C312" s="191" t="s">
        <v>3138</v>
      </c>
      <c r="D312" s="181"/>
      <c r="E312" s="194">
        <v>6604.08</v>
      </c>
      <c r="F312" s="194">
        <v>6604.08</v>
      </c>
      <c r="G312" s="195"/>
      <c r="H312" s="191" t="s">
        <v>3138</v>
      </c>
      <c r="I312" s="191" t="s">
        <v>3138</v>
      </c>
      <c r="J312" s="89" t="s">
        <v>769</v>
      </c>
      <c r="K312" s="56" t="s">
        <v>4333</v>
      </c>
      <c r="L312" s="89" t="s">
        <v>6493</v>
      </c>
      <c r="M312" s="182"/>
    </row>
    <row r="313" spans="1:13" s="178" customFormat="1" x14ac:dyDescent="0.25">
      <c r="A313" s="183" t="s">
        <v>6055</v>
      </c>
      <c r="B313" s="200" t="s">
        <v>6240</v>
      </c>
      <c r="C313" s="185" t="s">
        <v>295</v>
      </c>
      <c r="D313" s="186"/>
      <c r="E313" s="198">
        <v>7800</v>
      </c>
      <c r="F313" s="196">
        <v>7800</v>
      </c>
      <c r="G313" s="197"/>
      <c r="H313" s="185" t="s">
        <v>295</v>
      </c>
      <c r="I313" s="185" t="s">
        <v>295</v>
      </c>
      <c r="J313" s="186" t="s">
        <v>769</v>
      </c>
      <c r="K313" s="187" t="s">
        <v>4333</v>
      </c>
      <c r="L313" s="186" t="s">
        <v>6494</v>
      </c>
      <c r="M313" s="189"/>
    </row>
    <row r="314" spans="1:13" s="177" customFormat="1" x14ac:dyDescent="0.25">
      <c r="A314" s="179" t="s">
        <v>6056</v>
      </c>
      <c r="B314" s="180" t="s">
        <v>6241</v>
      </c>
      <c r="C314" s="191" t="s">
        <v>741</v>
      </c>
      <c r="D314" s="181"/>
      <c r="E314" s="194">
        <v>350</v>
      </c>
      <c r="F314" s="194">
        <v>350</v>
      </c>
      <c r="G314" s="195"/>
      <c r="H314" s="191" t="s">
        <v>741</v>
      </c>
      <c r="I314" s="191" t="s">
        <v>741</v>
      </c>
      <c r="J314" s="89" t="s">
        <v>769</v>
      </c>
      <c r="K314" s="56" t="s">
        <v>4333</v>
      </c>
      <c r="L314" s="89" t="s">
        <v>6495</v>
      </c>
      <c r="M314" s="182"/>
    </row>
    <row r="315" spans="1:13" s="178" customFormat="1" x14ac:dyDescent="0.25">
      <c r="A315" s="183" t="s">
        <v>6057</v>
      </c>
      <c r="B315" s="200" t="s">
        <v>6242</v>
      </c>
      <c r="C315" s="185" t="s">
        <v>1758</v>
      </c>
      <c r="D315" s="186"/>
      <c r="E315" s="198">
        <v>300</v>
      </c>
      <c r="F315" s="196">
        <v>300</v>
      </c>
      <c r="G315" s="197"/>
      <c r="H315" s="185" t="s">
        <v>1758</v>
      </c>
      <c r="I315" s="185" t="s">
        <v>1758</v>
      </c>
      <c r="J315" s="186" t="s">
        <v>769</v>
      </c>
      <c r="K315" s="187" t="s">
        <v>4334</v>
      </c>
      <c r="L315" s="186" t="s">
        <v>5552</v>
      </c>
      <c r="M315" s="189"/>
    </row>
    <row r="316" spans="1:13" s="177" customFormat="1" x14ac:dyDescent="0.25">
      <c r="A316" s="179" t="s">
        <v>6058</v>
      </c>
      <c r="B316" s="180" t="s">
        <v>6243</v>
      </c>
      <c r="C316" s="191" t="s">
        <v>3138</v>
      </c>
      <c r="D316" s="181"/>
      <c r="E316" s="194">
        <v>650</v>
      </c>
      <c r="F316" s="194">
        <v>650</v>
      </c>
      <c r="G316" s="195"/>
      <c r="H316" s="191" t="s">
        <v>3138</v>
      </c>
      <c r="I316" s="191" t="s">
        <v>3138</v>
      </c>
      <c r="J316" s="89" t="s">
        <v>769</v>
      </c>
      <c r="K316" s="56" t="s">
        <v>4334</v>
      </c>
      <c r="L316" s="89" t="s">
        <v>6496</v>
      </c>
      <c r="M316" s="182"/>
    </row>
    <row r="317" spans="1:13" s="178" customFormat="1" x14ac:dyDescent="0.25">
      <c r="A317" s="183" t="s">
        <v>6059</v>
      </c>
      <c r="B317" s="200" t="s">
        <v>6244</v>
      </c>
      <c r="C317" s="185" t="s">
        <v>277</v>
      </c>
      <c r="D317" s="186"/>
      <c r="E317" s="198">
        <v>1440</v>
      </c>
      <c r="F317" s="196">
        <v>1440</v>
      </c>
      <c r="G317" s="197"/>
      <c r="H317" s="185" t="s">
        <v>277</v>
      </c>
      <c r="I317" s="185" t="s">
        <v>277</v>
      </c>
      <c r="J317" s="186" t="s">
        <v>769</v>
      </c>
      <c r="K317" s="187" t="s">
        <v>4336</v>
      </c>
      <c r="L317" s="186" t="s">
        <v>6497</v>
      </c>
      <c r="M317" s="189"/>
    </row>
    <row r="318" spans="1:13" s="177" customFormat="1" x14ac:dyDescent="0.25">
      <c r="A318" s="179" t="s">
        <v>6060</v>
      </c>
      <c r="B318" s="180" t="s">
        <v>6245</v>
      </c>
      <c r="C318" s="191" t="s">
        <v>3996</v>
      </c>
      <c r="D318" s="181"/>
      <c r="E318" s="194">
        <v>1173</v>
      </c>
      <c r="F318" s="194">
        <v>1173</v>
      </c>
      <c r="G318" s="195"/>
      <c r="H318" s="191" t="s">
        <v>3996</v>
      </c>
      <c r="I318" s="191" t="s">
        <v>3996</v>
      </c>
      <c r="J318" s="89" t="s">
        <v>769</v>
      </c>
      <c r="K318" s="56" t="s">
        <v>4336</v>
      </c>
      <c r="L318" s="89" t="s">
        <v>6498</v>
      </c>
      <c r="M318" s="182"/>
    </row>
    <row r="319" spans="1:13" s="178" customFormat="1" x14ac:dyDescent="0.25">
      <c r="A319" s="183" t="s">
        <v>6061</v>
      </c>
      <c r="B319" s="200" t="s">
        <v>6246</v>
      </c>
      <c r="C319" s="185" t="s">
        <v>3996</v>
      </c>
      <c r="D319" s="186"/>
      <c r="E319" s="198">
        <v>253.2</v>
      </c>
      <c r="F319" s="196">
        <v>253.2</v>
      </c>
      <c r="G319" s="197"/>
      <c r="H319" s="185" t="s">
        <v>3996</v>
      </c>
      <c r="I319" s="185" t="s">
        <v>3996</v>
      </c>
      <c r="J319" s="186" t="s">
        <v>769</v>
      </c>
      <c r="K319" s="187" t="s">
        <v>4336</v>
      </c>
      <c r="L319" s="186" t="s">
        <v>6499</v>
      </c>
      <c r="M319" s="189"/>
    </row>
    <row r="320" spans="1:13" s="177" customFormat="1" x14ac:dyDescent="0.25">
      <c r="A320" s="179" t="s">
        <v>6062</v>
      </c>
      <c r="B320" s="180" t="s">
        <v>6247</v>
      </c>
      <c r="C320" s="191" t="s">
        <v>6311</v>
      </c>
      <c r="D320" s="181"/>
      <c r="E320" s="194">
        <v>1740</v>
      </c>
      <c r="F320" s="194">
        <v>1740</v>
      </c>
      <c r="G320" s="195"/>
      <c r="H320" s="191" t="s">
        <v>6311</v>
      </c>
      <c r="I320" s="191" t="s">
        <v>6311</v>
      </c>
      <c r="J320" s="89" t="s">
        <v>769</v>
      </c>
      <c r="K320" s="56" t="s">
        <v>4336</v>
      </c>
      <c r="L320" s="89" t="s">
        <v>6500</v>
      </c>
      <c r="M320" s="182"/>
    </row>
    <row r="321" spans="1:13" s="178" customFormat="1" x14ac:dyDescent="0.25">
      <c r="A321" s="183" t="s">
        <v>6063</v>
      </c>
      <c r="B321" s="200" t="s">
        <v>6248</v>
      </c>
      <c r="C321" s="185" t="s">
        <v>4712</v>
      </c>
      <c r="D321" s="186"/>
      <c r="E321" s="198">
        <v>325.19</v>
      </c>
      <c r="F321" s="196">
        <v>325.19</v>
      </c>
      <c r="G321" s="197"/>
      <c r="H321" s="185" t="s">
        <v>4712</v>
      </c>
      <c r="I321" s="185" t="s">
        <v>4712</v>
      </c>
      <c r="J321" s="186" t="s">
        <v>769</v>
      </c>
      <c r="K321" s="187" t="s">
        <v>4336</v>
      </c>
      <c r="L321" s="186" t="s">
        <v>6501</v>
      </c>
      <c r="M321" s="189"/>
    </row>
    <row r="322" spans="1:13" s="177" customFormat="1" x14ac:dyDescent="0.25">
      <c r="A322" s="179" t="s">
        <v>6064</v>
      </c>
      <c r="B322" s="180" t="s">
        <v>6249</v>
      </c>
      <c r="C322" s="191" t="s">
        <v>6312</v>
      </c>
      <c r="D322" s="181"/>
      <c r="E322" s="194">
        <v>39000</v>
      </c>
      <c r="F322" s="194">
        <v>39000</v>
      </c>
      <c r="G322" s="195"/>
      <c r="H322" s="191" t="s">
        <v>6312</v>
      </c>
      <c r="I322" s="191" t="s">
        <v>6312</v>
      </c>
      <c r="J322" s="89" t="s">
        <v>769</v>
      </c>
      <c r="K322" s="56" t="s">
        <v>4336</v>
      </c>
      <c r="L322" s="89" t="s">
        <v>5522</v>
      </c>
      <c r="M322" s="182"/>
    </row>
    <row r="323" spans="1:13" s="178" customFormat="1" x14ac:dyDescent="0.25">
      <c r="A323" s="183" t="s">
        <v>6065</v>
      </c>
      <c r="B323" s="200" t="s">
        <v>6250</v>
      </c>
      <c r="C323" s="185" t="s">
        <v>6313</v>
      </c>
      <c r="D323" s="186"/>
      <c r="E323" s="198">
        <v>1000</v>
      </c>
      <c r="F323" s="196">
        <v>1000</v>
      </c>
      <c r="G323" s="197"/>
      <c r="H323" s="185" t="s">
        <v>6313</v>
      </c>
      <c r="I323" s="185" t="s">
        <v>6313</v>
      </c>
      <c r="J323" s="186" t="s">
        <v>769</v>
      </c>
      <c r="K323" s="187" t="s">
        <v>4336</v>
      </c>
      <c r="L323" s="186" t="s">
        <v>6502</v>
      </c>
      <c r="M323" s="189"/>
    </row>
    <row r="324" spans="1:13" s="177" customFormat="1" x14ac:dyDescent="0.25">
      <c r="A324" s="179" t="s">
        <v>6066</v>
      </c>
      <c r="B324" s="180" t="s">
        <v>6251</v>
      </c>
      <c r="C324" s="191" t="s">
        <v>1244</v>
      </c>
      <c r="D324" s="181"/>
      <c r="E324" s="194">
        <v>10000</v>
      </c>
      <c r="F324" s="194">
        <v>10000</v>
      </c>
      <c r="G324" s="195"/>
      <c r="H324" s="191" t="s">
        <v>1244</v>
      </c>
      <c r="I324" s="191" t="s">
        <v>1244</v>
      </c>
      <c r="J324" s="89" t="s">
        <v>769</v>
      </c>
      <c r="K324" s="56" t="s">
        <v>4336</v>
      </c>
      <c r="L324" s="89" t="s">
        <v>6503</v>
      </c>
      <c r="M324" s="182"/>
    </row>
    <row r="325" spans="1:13" s="178" customFormat="1" x14ac:dyDescent="0.25">
      <c r="A325" s="183" t="s">
        <v>6067</v>
      </c>
      <c r="B325" s="200" t="s">
        <v>6252</v>
      </c>
      <c r="C325" s="185" t="s">
        <v>165</v>
      </c>
      <c r="D325" s="186"/>
      <c r="E325" s="198">
        <v>4500</v>
      </c>
      <c r="F325" s="196">
        <v>4500</v>
      </c>
      <c r="G325" s="197"/>
      <c r="H325" s="185" t="s">
        <v>165</v>
      </c>
      <c r="I325" s="185" t="s">
        <v>165</v>
      </c>
      <c r="J325" s="186" t="s">
        <v>769</v>
      </c>
      <c r="K325" s="187" t="s">
        <v>6356</v>
      </c>
      <c r="L325" s="186" t="s">
        <v>6504</v>
      </c>
      <c r="M325" s="189"/>
    </row>
    <row r="326" spans="1:13" s="177" customFormat="1" x14ac:dyDescent="0.25">
      <c r="A326" s="179" t="s">
        <v>6068</v>
      </c>
      <c r="B326" s="180" t="s">
        <v>6253</v>
      </c>
      <c r="C326" s="191" t="s">
        <v>732</v>
      </c>
      <c r="D326" s="181"/>
      <c r="E326" s="194">
        <v>930</v>
      </c>
      <c r="F326" s="194">
        <v>930</v>
      </c>
      <c r="G326" s="195"/>
      <c r="H326" s="191" t="s">
        <v>732</v>
      </c>
      <c r="I326" s="191" t="s">
        <v>732</v>
      </c>
      <c r="J326" s="89" t="s">
        <v>769</v>
      </c>
      <c r="K326" s="56" t="s">
        <v>6356</v>
      </c>
      <c r="L326" s="89" t="s">
        <v>6505</v>
      </c>
      <c r="M326" s="182"/>
    </row>
    <row r="327" spans="1:13" s="178" customFormat="1" x14ac:dyDescent="0.25">
      <c r="A327" s="183" t="s">
        <v>6069</v>
      </c>
      <c r="B327" s="200" t="s">
        <v>6254</v>
      </c>
      <c r="C327" s="185" t="s">
        <v>5895</v>
      </c>
      <c r="D327" s="186"/>
      <c r="E327" s="198">
        <v>2000</v>
      </c>
      <c r="F327" s="196">
        <v>2000</v>
      </c>
      <c r="G327" s="197"/>
      <c r="H327" s="185" t="s">
        <v>5895</v>
      </c>
      <c r="I327" s="185" t="s">
        <v>5895</v>
      </c>
      <c r="J327" s="186" t="s">
        <v>769</v>
      </c>
      <c r="K327" s="187" t="s">
        <v>5313</v>
      </c>
      <c r="L327" s="186" t="s">
        <v>6506</v>
      </c>
      <c r="M327" s="189"/>
    </row>
    <row r="328" spans="1:13" s="177" customFormat="1" x14ac:dyDescent="0.25">
      <c r="A328" s="179" t="s">
        <v>6070</v>
      </c>
      <c r="B328" s="180" t="s">
        <v>6255</v>
      </c>
      <c r="C328" s="191" t="s">
        <v>3298</v>
      </c>
      <c r="D328" s="181"/>
      <c r="E328" s="194">
        <v>5000</v>
      </c>
      <c r="F328" s="194">
        <v>5000</v>
      </c>
      <c r="G328" s="195"/>
      <c r="H328" s="191" t="s">
        <v>3298</v>
      </c>
      <c r="I328" s="191" t="s">
        <v>3298</v>
      </c>
      <c r="J328" s="89" t="s">
        <v>769</v>
      </c>
      <c r="K328" s="56" t="s">
        <v>4338</v>
      </c>
      <c r="L328" s="89" t="s">
        <v>6507</v>
      </c>
      <c r="M328" s="182"/>
    </row>
    <row r="329" spans="1:13" s="178" customFormat="1" x14ac:dyDescent="0.25">
      <c r="A329" s="183" t="s">
        <v>6071</v>
      </c>
      <c r="B329" s="200" t="s">
        <v>6256</v>
      </c>
      <c r="C329" s="185" t="s">
        <v>744</v>
      </c>
      <c r="D329" s="186"/>
      <c r="E329" s="198">
        <v>13256.5</v>
      </c>
      <c r="F329" s="196">
        <v>13256.5</v>
      </c>
      <c r="G329" s="197"/>
      <c r="H329" s="185" t="s">
        <v>6535</v>
      </c>
      <c r="I329" s="185" t="s">
        <v>6536</v>
      </c>
      <c r="J329" s="186" t="s">
        <v>1254</v>
      </c>
      <c r="K329" s="187" t="s">
        <v>4338</v>
      </c>
      <c r="L329" s="186" t="s">
        <v>6508</v>
      </c>
      <c r="M329" s="189"/>
    </row>
    <row r="330" spans="1:13" s="177" customFormat="1" x14ac:dyDescent="0.25">
      <c r="A330" s="179" t="s">
        <v>6072</v>
      </c>
      <c r="B330" s="180" t="s">
        <v>6257</v>
      </c>
      <c r="C330" s="191" t="s">
        <v>3457</v>
      </c>
      <c r="D330" s="181"/>
      <c r="E330" s="194">
        <v>6900</v>
      </c>
      <c r="F330" s="194">
        <v>6900</v>
      </c>
      <c r="G330" s="195"/>
      <c r="H330" s="191" t="s">
        <v>6538</v>
      </c>
      <c r="I330" s="191" t="s">
        <v>6537</v>
      </c>
      <c r="J330" s="89" t="s">
        <v>1254</v>
      </c>
      <c r="K330" s="56" t="s">
        <v>4338</v>
      </c>
      <c r="L330" s="89" t="s">
        <v>6509</v>
      </c>
      <c r="M330" s="182"/>
    </row>
    <row r="331" spans="1:13" s="178" customFormat="1" x14ac:dyDescent="0.25">
      <c r="A331" s="183" t="s">
        <v>6073</v>
      </c>
      <c r="B331" s="200" t="s">
        <v>6258</v>
      </c>
      <c r="C331" s="185" t="s">
        <v>3138</v>
      </c>
      <c r="D331" s="186"/>
      <c r="E331" s="198">
        <v>6000</v>
      </c>
      <c r="F331" s="196">
        <v>6000</v>
      </c>
      <c r="G331" s="197"/>
      <c r="H331" s="185" t="s">
        <v>3138</v>
      </c>
      <c r="I331" s="185" t="s">
        <v>3138</v>
      </c>
      <c r="J331" s="186" t="s">
        <v>769</v>
      </c>
      <c r="K331" s="187" t="s">
        <v>4341</v>
      </c>
      <c r="L331" s="186" t="s">
        <v>6510</v>
      </c>
      <c r="M331" s="189"/>
    </row>
    <row r="332" spans="1:13" s="177" customFormat="1" x14ac:dyDescent="0.25">
      <c r="A332" s="179" t="s">
        <v>6074</v>
      </c>
      <c r="B332" s="180" t="s">
        <v>6259</v>
      </c>
      <c r="C332" s="191" t="s">
        <v>3457</v>
      </c>
      <c r="D332" s="181"/>
      <c r="E332" s="194">
        <v>9260</v>
      </c>
      <c r="F332" s="194">
        <v>9260</v>
      </c>
      <c r="G332" s="195"/>
      <c r="H332" s="191" t="s">
        <v>3457</v>
      </c>
      <c r="I332" s="191" t="s">
        <v>3457</v>
      </c>
      <c r="J332" s="89" t="s">
        <v>769</v>
      </c>
      <c r="K332" s="56" t="s">
        <v>4341</v>
      </c>
      <c r="L332" s="89" t="s">
        <v>6511</v>
      </c>
      <c r="M332" s="182"/>
    </row>
    <row r="333" spans="1:13" s="178" customFormat="1" x14ac:dyDescent="0.25">
      <c r="A333" s="183" t="s">
        <v>6075</v>
      </c>
      <c r="B333" s="200" t="s">
        <v>6260</v>
      </c>
      <c r="C333" s="185" t="s">
        <v>3322</v>
      </c>
      <c r="D333" s="186"/>
      <c r="E333" s="198">
        <v>4000</v>
      </c>
      <c r="F333" s="196">
        <v>4000</v>
      </c>
      <c r="G333" s="197"/>
      <c r="H333" s="185" t="s">
        <v>3322</v>
      </c>
      <c r="I333" s="185" t="s">
        <v>3322</v>
      </c>
      <c r="J333" s="186" t="s">
        <v>769</v>
      </c>
      <c r="K333" s="187" t="s">
        <v>4341</v>
      </c>
      <c r="L333" s="186" t="s">
        <v>6512</v>
      </c>
      <c r="M333" s="189"/>
    </row>
    <row r="334" spans="1:13" s="177" customFormat="1" x14ac:dyDescent="0.25">
      <c r="A334" s="179" t="s">
        <v>6076</v>
      </c>
      <c r="B334" s="180" t="s">
        <v>6261</v>
      </c>
      <c r="C334" s="191" t="s">
        <v>6314</v>
      </c>
      <c r="D334" s="181"/>
      <c r="E334" s="194">
        <v>500</v>
      </c>
      <c r="F334" s="194">
        <v>500</v>
      </c>
      <c r="G334" s="195"/>
      <c r="H334" s="191" t="s">
        <v>6314</v>
      </c>
      <c r="I334" s="191" t="s">
        <v>6314</v>
      </c>
      <c r="J334" s="89" t="s">
        <v>769</v>
      </c>
      <c r="K334" s="56" t="s">
        <v>4341</v>
      </c>
      <c r="L334" s="89" t="s">
        <v>6513</v>
      </c>
      <c r="M334" s="182"/>
    </row>
    <row r="335" spans="1:13" s="178" customFormat="1" x14ac:dyDescent="0.25">
      <c r="A335" s="183" t="s">
        <v>6077</v>
      </c>
      <c r="B335" s="200" t="s">
        <v>6262</v>
      </c>
      <c r="C335" s="185" t="s">
        <v>496</v>
      </c>
      <c r="D335" s="186"/>
      <c r="E335" s="198">
        <v>13525.7</v>
      </c>
      <c r="F335" s="196">
        <v>13525.7</v>
      </c>
      <c r="G335" s="197"/>
      <c r="H335" s="185" t="s">
        <v>496</v>
      </c>
      <c r="I335" s="185" t="s">
        <v>496</v>
      </c>
      <c r="J335" s="186" t="s">
        <v>769</v>
      </c>
      <c r="K335" s="187" t="s">
        <v>6357</v>
      </c>
      <c r="L335" s="186" t="s">
        <v>6514</v>
      </c>
      <c r="M335" s="189"/>
    </row>
    <row r="336" spans="1:13" s="177" customFormat="1" x14ac:dyDescent="0.25">
      <c r="A336" s="179" t="s">
        <v>6078</v>
      </c>
      <c r="B336" s="180" t="s">
        <v>6263</v>
      </c>
      <c r="C336" s="191" t="s">
        <v>3138</v>
      </c>
      <c r="D336" s="181"/>
      <c r="E336" s="194">
        <v>2000</v>
      </c>
      <c r="F336" s="194">
        <v>2000</v>
      </c>
      <c r="G336" s="195"/>
      <c r="H336" s="191" t="s">
        <v>3138</v>
      </c>
      <c r="I336" s="191" t="s">
        <v>3138</v>
      </c>
      <c r="J336" s="89" t="s">
        <v>769</v>
      </c>
      <c r="K336" s="56" t="s">
        <v>6358</v>
      </c>
      <c r="L336" s="89" t="s">
        <v>6515</v>
      </c>
      <c r="M336" s="182"/>
    </row>
    <row r="337" spans="1:13" s="178" customFormat="1" x14ac:dyDescent="0.25">
      <c r="A337" s="183" t="s">
        <v>6079</v>
      </c>
      <c r="B337" s="200" t="s">
        <v>6264</v>
      </c>
      <c r="C337" s="185" t="s">
        <v>6315</v>
      </c>
      <c r="D337" s="186"/>
      <c r="E337" s="198">
        <v>9000</v>
      </c>
      <c r="F337" s="196">
        <v>9000</v>
      </c>
      <c r="G337" s="197"/>
      <c r="H337" s="185" t="s">
        <v>6315</v>
      </c>
      <c r="I337" s="185" t="s">
        <v>6315</v>
      </c>
      <c r="J337" s="186" t="s">
        <v>769</v>
      </c>
      <c r="K337" s="187" t="s">
        <v>6359</v>
      </c>
      <c r="L337" s="186" t="s">
        <v>6516</v>
      </c>
      <c r="M337" s="189"/>
    </row>
    <row r="338" spans="1:13" s="177" customFormat="1" x14ac:dyDescent="0.25">
      <c r="A338" s="179" t="s">
        <v>6080</v>
      </c>
      <c r="B338" s="180" t="s">
        <v>6265</v>
      </c>
      <c r="C338" s="191" t="s">
        <v>3213</v>
      </c>
      <c r="D338" s="181"/>
      <c r="E338" s="194">
        <v>14602.5</v>
      </c>
      <c r="F338" s="194">
        <v>14602.5</v>
      </c>
      <c r="G338" s="195"/>
      <c r="H338" s="191" t="s">
        <v>3213</v>
      </c>
      <c r="I338" s="191" t="s">
        <v>3213</v>
      </c>
      <c r="J338" s="89" t="s">
        <v>769</v>
      </c>
      <c r="K338" s="56" t="s">
        <v>6360</v>
      </c>
      <c r="L338" s="89" t="s">
        <v>4349</v>
      </c>
      <c r="M338" s="182"/>
    </row>
    <row r="339" spans="1:13" s="178" customFormat="1" x14ac:dyDescent="0.25">
      <c r="A339" s="183" t="s">
        <v>6080</v>
      </c>
      <c r="B339" s="200" t="s">
        <v>6266</v>
      </c>
      <c r="C339" s="185" t="s">
        <v>3180</v>
      </c>
      <c r="D339" s="186"/>
      <c r="E339" s="198">
        <v>10866.15</v>
      </c>
      <c r="F339" s="196">
        <v>10866.15</v>
      </c>
      <c r="G339" s="197"/>
      <c r="H339" s="185" t="s">
        <v>3180</v>
      </c>
      <c r="I339" s="185" t="s">
        <v>3180</v>
      </c>
      <c r="J339" s="186" t="s">
        <v>769</v>
      </c>
      <c r="K339" s="187" t="s">
        <v>6360</v>
      </c>
      <c r="L339" s="186" t="s">
        <v>4352</v>
      </c>
      <c r="M339" s="189"/>
    </row>
    <row r="340" spans="1:13" s="177" customFormat="1" x14ac:dyDescent="0.25">
      <c r="A340" s="179" t="s">
        <v>6080</v>
      </c>
      <c r="B340" s="180" t="s">
        <v>6267</v>
      </c>
      <c r="C340" s="191" t="s">
        <v>6316</v>
      </c>
      <c r="D340" s="181"/>
      <c r="E340" s="194">
        <v>13692</v>
      </c>
      <c r="F340" s="194">
        <v>13692</v>
      </c>
      <c r="G340" s="195"/>
      <c r="H340" s="191" t="s">
        <v>6316</v>
      </c>
      <c r="I340" s="191" t="s">
        <v>6316</v>
      </c>
      <c r="J340" s="89" t="s">
        <v>769</v>
      </c>
      <c r="K340" s="56" t="s">
        <v>6360</v>
      </c>
      <c r="L340" s="89" t="s">
        <v>4351</v>
      </c>
      <c r="M340" s="182"/>
    </row>
    <row r="341" spans="1:13" s="178" customFormat="1" x14ac:dyDescent="0.25">
      <c r="A341" s="183" t="s">
        <v>6080</v>
      </c>
      <c r="B341" s="200" t="s">
        <v>6268</v>
      </c>
      <c r="C341" s="185" t="s">
        <v>3165</v>
      </c>
      <c r="D341" s="186"/>
      <c r="E341" s="198">
        <v>1021</v>
      </c>
      <c r="F341" s="196">
        <v>1021</v>
      </c>
      <c r="G341" s="197"/>
      <c r="H341" s="185" t="s">
        <v>3165</v>
      </c>
      <c r="I341" s="185" t="s">
        <v>3165</v>
      </c>
      <c r="J341" s="186" t="s">
        <v>769</v>
      </c>
      <c r="K341" s="187" t="s">
        <v>6360</v>
      </c>
      <c r="L341" s="186" t="s">
        <v>5509</v>
      </c>
      <c r="M341" s="189"/>
    </row>
    <row r="342" spans="1:13" s="177" customFormat="1" x14ac:dyDescent="0.25">
      <c r="A342" s="179" t="s">
        <v>6080</v>
      </c>
      <c r="B342" s="180" t="s">
        <v>6269</v>
      </c>
      <c r="C342" s="191" t="s">
        <v>3174</v>
      </c>
      <c r="D342" s="181"/>
      <c r="E342" s="194">
        <v>400</v>
      </c>
      <c r="F342" s="194">
        <v>400</v>
      </c>
      <c r="G342" s="195"/>
      <c r="H342" s="191" t="s">
        <v>3174</v>
      </c>
      <c r="I342" s="191" t="s">
        <v>3174</v>
      </c>
      <c r="J342" s="89" t="s">
        <v>769</v>
      </c>
      <c r="K342" s="56" t="s">
        <v>6360</v>
      </c>
      <c r="L342" s="89" t="s">
        <v>6517</v>
      </c>
      <c r="M342" s="182"/>
    </row>
    <row r="343" spans="1:13" s="178" customFormat="1" x14ac:dyDescent="0.25">
      <c r="A343" s="183" t="s">
        <v>6080</v>
      </c>
      <c r="B343" s="200" t="s">
        <v>6270</v>
      </c>
      <c r="C343" s="185" t="s">
        <v>3183</v>
      </c>
      <c r="D343" s="186"/>
      <c r="E343" s="198">
        <v>5124.99</v>
      </c>
      <c r="F343" s="196">
        <v>5124.99</v>
      </c>
      <c r="G343" s="197"/>
      <c r="H343" s="185" t="s">
        <v>3183</v>
      </c>
      <c r="I343" s="185" t="s">
        <v>3183</v>
      </c>
      <c r="J343" s="186" t="s">
        <v>769</v>
      </c>
      <c r="K343" s="187" t="s">
        <v>6360</v>
      </c>
      <c r="L343" s="186" t="s">
        <v>6518</v>
      </c>
      <c r="M343" s="189"/>
    </row>
    <row r="344" spans="1:13" s="177" customFormat="1" x14ac:dyDescent="0.25">
      <c r="A344" s="179" t="s">
        <v>6080</v>
      </c>
      <c r="B344" s="180" t="s">
        <v>6271</v>
      </c>
      <c r="C344" s="191" t="s">
        <v>3183</v>
      </c>
      <c r="D344" s="181"/>
      <c r="E344" s="194">
        <v>1923.24</v>
      </c>
      <c r="F344" s="194">
        <v>1923.24</v>
      </c>
      <c r="G344" s="195"/>
      <c r="H344" s="191" t="s">
        <v>3183</v>
      </c>
      <c r="I344" s="191" t="s">
        <v>3183</v>
      </c>
      <c r="J344" s="89" t="s">
        <v>769</v>
      </c>
      <c r="K344" s="56" t="s">
        <v>6360</v>
      </c>
      <c r="L344" s="89" t="s">
        <v>6518</v>
      </c>
      <c r="M344" s="182"/>
    </row>
    <row r="345" spans="1:13" s="178" customFormat="1" x14ac:dyDescent="0.25">
      <c r="A345" s="183" t="s">
        <v>6080</v>
      </c>
      <c r="B345" s="200" t="s">
        <v>6272</v>
      </c>
      <c r="C345" s="185" t="s">
        <v>3243</v>
      </c>
      <c r="D345" s="186"/>
      <c r="E345" s="198">
        <v>3708.34</v>
      </c>
      <c r="F345" s="196">
        <v>3708.34</v>
      </c>
      <c r="G345" s="197"/>
      <c r="H345" s="185" t="s">
        <v>3243</v>
      </c>
      <c r="I345" s="185" t="s">
        <v>3243</v>
      </c>
      <c r="J345" s="186" t="s">
        <v>769</v>
      </c>
      <c r="K345" s="187" t="s">
        <v>6360</v>
      </c>
      <c r="L345" s="186" t="s">
        <v>4348</v>
      </c>
      <c r="M345" s="189"/>
    </row>
    <row r="346" spans="1:13" s="177" customFormat="1" x14ac:dyDescent="0.25">
      <c r="A346" s="179" t="s">
        <v>6081</v>
      </c>
      <c r="B346" s="180" t="s">
        <v>6273</v>
      </c>
      <c r="C346" s="191" t="s">
        <v>6317</v>
      </c>
      <c r="D346" s="181"/>
      <c r="E346" s="194">
        <v>4000</v>
      </c>
      <c r="F346" s="194">
        <v>4000</v>
      </c>
      <c r="G346" s="195"/>
      <c r="H346" s="191" t="s">
        <v>6317</v>
      </c>
      <c r="I346" s="191" t="s">
        <v>6317</v>
      </c>
      <c r="J346" s="89" t="s">
        <v>769</v>
      </c>
      <c r="K346" s="56" t="s">
        <v>6360</v>
      </c>
      <c r="L346" s="89" t="s">
        <v>6519</v>
      </c>
      <c r="M346" s="182"/>
    </row>
    <row r="347" spans="1:13" s="178" customFormat="1" x14ac:dyDescent="0.25">
      <c r="A347" s="183" t="s">
        <v>6082</v>
      </c>
      <c r="B347" s="200" t="s">
        <v>6274</v>
      </c>
      <c r="C347" s="185" t="s">
        <v>6318</v>
      </c>
      <c r="D347" s="186"/>
      <c r="E347" s="198">
        <v>12000</v>
      </c>
      <c r="F347" s="196">
        <v>12000</v>
      </c>
      <c r="G347" s="197"/>
      <c r="H347" s="185" t="s">
        <v>6318</v>
      </c>
      <c r="I347" s="185" t="s">
        <v>6318</v>
      </c>
      <c r="J347" s="186" t="s">
        <v>769</v>
      </c>
      <c r="K347" s="187" t="s">
        <v>6360</v>
      </c>
      <c r="L347" s="186" t="s">
        <v>6520</v>
      </c>
      <c r="M347" s="189"/>
    </row>
    <row r="348" spans="1:13" s="177" customFormat="1" x14ac:dyDescent="0.25">
      <c r="A348" s="179" t="s">
        <v>6083</v>
      </c>
      <c r="B348" s="180" t="s">
        <v>6275</v>
      </c>
      <c r="C348" s="191" t="s">
        <v>5654</v>
      </c>
      <c r="D348" s="181"/>
      <c r="E348" s="194">
        <v>942.84</v>
      </c>
      <c r="F348" s="194">
        <v>942.84</v>
      </c>
      <c r="G348" s="195"/>
      <c r="H348" s="191" t="s">
        <v>5654</v>
      </c>
      <c r="I348" s="191" t="s">
        <v>5654</v>
      </c>
      <c r="J348" s="89" t="s">
        <v>769</v>
      </c>
      <c r="K348" s="56" t="s">
        <v>6360</v>
      </c>
      <c r="L348" s="89" t="s">
        <v>6521</v>
      </c>
      <c r="M348" s="182"/>
    </row>
    <row r="349" spans="1:13" s="178" customFormat="1" x14ac:dyDescent="0.25">
      <c r="A349" s="183" t="s">
        <v>6084</v>
      </c>
      <c r="B349" s="200" t="s">
        <v>6276</v>
      </c>
      <c r="C349" s="185" t="s">
        <v>3138</v>
      </c>
      <c r="D349" s="186"/>
      <c r="E349" s="198">
        <v>1950</v>
      </c>
      <c r="F349" s="196">
        <v>1950</v>
      </c>
      <c r="G349" s="197"/>
      <c r="H349" s="185" t="s">
        <v>3138</v>
      </c>
      <c r="I349" s="185" t="s">
        <v>3138</v>
      </c>
      <c r="J349" s="186" t="s">
        <v>769</v>
      </c>
      <c r="K349" s="187" t="s">
        <v>6360</v>
      </c>
      <c r="L349" s="186" t="s">
        <v>6522</v>
      </c>
      <c r="M349" s="189"/>
    </row>
    <row r="350" spans="1:13" s="177" customFormat="1" x14ac:dyDescent="0.25">
      <c r="A350" s="179" t="s">
        <v>6085</v>
      </c>
      <c r="B350" s="180" t="s">
        <v>6277</v>
      </c>
      <c r="C350" s="191" t="s">
        <v>3138</v>
      </c>
      <c r="D350" s="181"/>
      <c r="E350" s="194">
        <v>3640</v>
      </c>
      <c r="F350" s="194">
        <v>3640</v>
      </c>
      <c r="G350" s="195"/>
      <c r="H350" s="191" t="s">
        <v>3138</v>
      </c>
      <c r="I350" s="191" t="s">
        <v>3138</v>
      </c>
      <c r="J350" s="89" t="s">
        <v>769</v>
      </c>
      <c r="K350" s="56" t="s">
        <v>6360</v>
      </c>
      <c r="L350" s="89" t="s">
        <v>6523</v>
      </c>
      <c r="M350" s="182"/>
    </row>
    <row r="351" spans="1:13" s="178" customFormat="1" x14ac:dyDescent="0.25">
      <c r="A351" s="183" t="s">
        <v>6086</v>
      </c>
      <c r="B351" s="200" t="s">
        <v>6278</v>
      </c>
      <c r="C351" s="185" t="s">
        <v>6319</v>
      </c>
      <c r="D351" s="186"/>
      <c r="E351" s="198">
        <v>10000</v>
      </c>
      <c r="F351" s="196">
        <v>10000</v>
      </c>
      <c r="G351" s="197"/>
      <c r="H351" s="185" t="s">
        <v>6319</v>
      </c>
      <c r="I351" s="185" t="s">
        <v>6319</v>
      </c>
      <c r="J351" s="186" t="s">
        <v>769</v>
      </c>
      <c r="K351" s="187" t="s">
        <v>6360</v>
      </c>
      <c r="L351" s="186" t="s">
        <v>6524</v>
      </c>
      <c r="M351" s="189"/>
    </row>
    <row r="352" spans="1:13" s="177" customFormat="1" x14ac:dyDescent="0.25">
      <c r="A352" s="179" t="s">
        <v>6087</v>
      </c>
      <c r="B352" s="180" t="s">
        <v>6279</v>
      </c>
      <c r="C352" s="191" t="s">
        <v>3459</v>
      </c>
      <c r="D352" s="181"/>
      <c r="E352" s="194">
        <v>39900</v>
      </c>
      <c r="F352" s="194">
        <v>39900</v>
      </c>
      <c r="G352" s="195"/>
      <c r="H352" s="191" t="s">
        <v>3459</v>
      </c>
      <c r="I352" s="191" t="s">
        <v>3459</v>
      </c>
      <c r="J352" s="89" t="s">
        <v>769</v>
      </c>
      <c r="K352" s="56" t="s">
        <v>6360</v>
      </c>
      <c r="L352" s="89" t="s">
        <v>6525</v>
      </c>
      <c r="M352" s="182"/>
    </row>
    <row r="353" spans="1:13" s="178" customFormat="1" x14ac:dyDescent="0.25">
      <c r="A353" s="183" t="s">
        <v>6088</v>
      </c>
      <c r="B353" s="200" t="s">
        <v>6280</v>
      </c>
      <c r="C353" s="185" t="s">
        <v>195</v>
      </c>
      <c r="D353" s="186"/>
      <c r="E353" s="198">
        <v>2000</v>
      </c>
      <c r="F353" s="196">
        <v>2000</v>
      </c>
      <c r="G353" s="197"/>
      <c r="H353" s="185" t="s">
        <v>195</v>
      </c>
      <c r="I353" s="185" t="s">
        <v>195</v>
      </c>
      <c r="J353" s="186" t="s">
        <v>769</v>
      </c>
      <c r="K353" s="187" t="s">
        <v>6360</v>
      </c>
      <c r="L353" s="186" t="s">
        <v>6526</v>
      </c>
      <c r="M353" s="189"/>
    </row>
    <row r="354" spans="1:13" s="177" customFormat="1" x14ac:dyDescent="0.25">
      <c r="A354" s="179" t="s">
        <v>6089</v>
      </c>
      <c r="B354" s="180" t="s">
        <v>6281</v>
      </c>
      <c r="C354" s="191" t="s">
        <v>191</v>
      </c>
      <c r="D354" s="181"/>
      <c r="E354" s="194">
        <v>500</v>
      </c>
      <c r="F354" s="194">
        <v>500</v>
      </c>
      <c r="G354" s="195"/>
      <c r="H354" s="191" t="s">
        <v>191</v>
      </c>
      <c r="I354" s="191" t="s">
        <v>191</v>
      </c>
      <c r="J354" s="89" t="s">
        <v>769</v>
      </c>
      <c r="K354" s="56" t="s">
        <v>6360</v>
      </c>
      <c r="L354" s="89" t="s">
        <v>6527</v>
      </c>
      <c r="M354" s="182"/>
    </row>
    <row r="355" spans="1:13" s="178" customFormat="1" x14ac:dyDescent="0.25">
      <c r="A355" s="183" t="s">
        <v>6090</v>
      </c>
      <c r="B355" s="200" t="s">
        <v>6282</v>
      </c>
      <c r="C355" s="185" t="s">
        <v>1637</v>
      </c>
      <c r="D355" s="186"/>
      <c r="E355" s="198">
        <v>20000</v>
      </c>
      <c r="F355" s="196">
        <v>20000</v>
      </c>
      <c r="G355" s="197"/>
      <c r="H355" s="185" t="s">
        <v>1637</v>
      </c>
      <c r="I355" s="185" t="s">
        <v>1637</v>
      </c>
      <c r="J355" s="186" t="s">
        <v>769</v>
      </c>
      <c r="K355" s="187" t="s">
        <v>6360</v>
      </c>
      <c r="L355" s="186" t="s">
        <v>6528</v>
      </c>
      <c r="M355" s="189"/>
    </row>
    <row r="356" spans="1:13" s="177" customFormat="1" x14ac:dyDescent="0.25">
      <c r="A356" s="179" t="s">
        <v>6091</v>
      </c>
      <c r="B356" s="180" t="s">
        <v>6283</v>
      </c>
      <c r="C356" s="191" t="s">
        <v>6289</v>
      </c>
      <c r="D356" s="181"/>
      <c r="E356" s="194">
        <v>12000</v>
      </c>
      <c r="F356" s="194">
        <v>12000</v>
      </c>
      <c r="G356" s="195"/>
      <c r="H356" s="191" t="s">
        <v>6289</v>
      </c>
      <c r="I356" s="191" t="s">
        <v>6289</v>
      </c>
      <c r="J356" s="89" t="s">
        <v>769</v>
      </c>
      <c r="K356" s="56" t="s">
        <v>6360</v>
      </c>
      <c r="L356" s="89" t="s">
        <v>6529</v>
      </c>
      <c r="M356" s="182"/>
    </row>
    <row r="357" spans="1:13" s="178" customFormat="1" x14ac:dyDescent="0.25">
      <c r="A357" s="183" t="s">
        <v>6092</v>
      </c>
      <c r="B357" s="200" t="s">
        <v>6284</v>
      </c>
      <c r="C357" s="185" t="s">
        <v>732</v>
      </c>
      <c r="D357" s="186"/>
      <c r="E357" s="198">
        <v>23000</v>
      </c>
      <c r="F357" s="196">
        <v>23000</v>
      </c>
      <c r="G357" s="197"/>
      <c r="H357" s="185" t="s">
        <v>732</v>
      </c>
      <c r="I357" s="185" t="s">
        <v>732</v>
      </c>
      <c r="J357" s="186" t="s">
        <v>6320</v>
      </c>
      <c r="K357" s="187" t="s">
        <v>6360</v>
      </c>
      <c r="L357" s="186" t="s">
        <v>6530</v>
      </c>
      <c r="M357" s="189"/>
    </row>
    <row r="358" spans="1:13" s="177" customFormat="1" x14ac:dyDescent="0.25">
      <c r="A358" s="179" t="s">
        <v>6093</v>
      </c>
      <c r="B358" s="180" t="s">
        <v>6285</v>
      </c>
      <c r="C358" s="191" t="s">
        <v>6308</v>
      </c>
      <c r="D358" s="181"/>
      <c r="E358" s="194">
        <v>39900</v>
      </c>
      <c r="F358" s="194">
        <v>39900</v>
      </c>
      <c r="G358" s="195"/>
      <c r="H358" s="191" t="s">
        <v>6308</v>
      </c>
      <c r="I358" s="191" t="s">
        <v>6308</v>
      </c>
      <c r="J358" s="89" t="s">
        <v>769</v>
      </c>
      <c r="K358" s="56" t="s">
        <v>6360</v>
      </c>
      <c r="L358" s="89" t="s">
        <v>6531</v>
      </c>
      <c r="M358" s="182"/>
    </row>
    <row r="359" spans="1:13" s="178" customFormat="1" x14ac:dyDescent="0.25">
      <c r="A359" s="183" t="s">
        <v>6094</v>
      </c>
      <c r="B359" s="200" t="s">
        <v>6286</v>
      </c>
      <c r="C359" s="185" t="s">
        <v>5659</v>
      </c>
      <c r="D359" s="186"/>
      <c r="E359" s="198">
        <v>39900</v>
      </c>
      <c r="F359" s="196">
        <v>39900</v>
      </c>
      <c r="G359" s="197"/>
      <c r="H359" s="185" t="s">
        <v>5659</v>
      </c>
      <c r="I359" s="185" t="s">
        <v>5659</v>
      </c>
      <c r="J359" s="186" t="s">
        <v>769</v>
      </c>
      <c r="K359" s="187" t="s">
        <v>6360</v>
      </c>
      <c r="L359" s="186" t="s">
        <v>6532</v>
      </c>
      <c r="M359" s="189"/>
    </row>
    <row r="360" spans="1:13" s="177" customFormat="1" x14ac:dyDescent="0.25">
      <c r="A360" s="179" t="s">
        <v>6095</v>
      </c>
      <c r="B360" s="180" t="s">
        <v>6287</v>
      </c>
      <c r="C360" s="191" t="s">
        <v>5242</v>
      </c>
      <c r="D360" s="181"/>
      <c r="E360" s="194">
        <v>1000</v>
      </c>
      <c r="F360" s="194">
        <v>1000</v>
      </c>
      <c r="G360" s="195"/>
      <c r="H360" s="191" t="s">
        <v>5242</v>
      </c>
      <c r="I360" s="191" t="s">
        <v>5242</v>
      </c>
      <c r="J360" s="89" t="s">
        <v>769</v>
      </c>
      <c r="K360" s="56" t="s">
        <v>5314</v>
      </c>
      <c r="L360" s="89" t="s">
        <v>6533</v>
      </c>
      <c r="M360" s="182"/>
    </row>
    <row r="361" spans="1:13" s="178" customFormat="1" x14ac:dyDescent="0.25">
      <c r="A361" s="183" t="s">
        <v>6096</v>
      </c>
      <c r="B361" s="200" t="s">
        <v>6288</v>
      </c>
      <c r="C361" s="185" t="s">
        <v>3138</v>
      </c>
      <c r="D361" s="186"/>
      <c r="E361" s="198">
        <v>300</v>
      </c>
      <c r="F361" s="196">
        <v>300</v>
      </c>
      <c r="G361" s="197"/>
      <c r="H361" s="185" t="s">
        <v>3138</v>
      </c>
      <c r="I361" s="185" t="s">
        <v>3138</v>
      </c>
      <c r="J361" s="186" t="s">
        <v>769</v>
      </c>
      <c r="K361" s="187" t="s">
        <v>5314</v>
      </c>
      <c r="L361" s="186" t="s">
        <v>6534</v>
      </c>
      <c r="M361" s="189"/>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841E-C71A-4B6F-9A4D-01CC3EC4D389}">
  <dimension ref="A1:M437"/>
  <sheetViews>
    <sheetView tabSelected="1" topLeftCell="A346" workbookViewId="0">
      <selection activeCell="A437" sqref="A437"/>
    </sheetView>
  </sheetViews>
  <sheetFormatPr defaultRowHeight="12.75" x14ac:dyDescent="0.2"/>
  <cols>
    <col min="1" max="1" width="13.85546875" style="205" customWidth="1"/>
    <col min="2" max="2" width="11.42578125" style="205" bestFit="1" customWidth="1"/>
    <col min="3" max="3" width="45.7109375" style="205" bestFit="1" customWidth="1"/>
    <col min="4" max="4" width="17.5703125" style="205" bestFit="1" customWidth="1"/>
    <col min="5" max="5" width="14" style="205" customWidth="1"/>
    <col min="6" max="6" width="24.42578125" style="205" customWidth="1"/>
    <col min="7" max="7" width="19.42578125" style="205" customWidth="1"/>
    <col min="8" max="8" width="48.5703125" style="205" customWidth="1"/>
    <col min="9" max="9" width="36.140625" style="205" customWidth="1"/>
    <col min="10" max="10" width="21.85546875" style="205" customWidth="1"/>
    <col min="11" max="11" width="10.5703125" style="205" bestFit="1" customWidth="1"/>
    <col min="12" max="12" width="88.7109375" style="205" customWidth="1"/>
    <col min="13" max="13" width="21.5703125" style="205" customWidth="1"/>
    <col min="14" max="16384" width="9.140625" style="205"/>
  </cols>
  <sheetData>
    <row r="1" spans="1:13" ht="25.5" x14ac:dyDescent="0.2">
      <c r="A1" s="203" t="s">
        <v>337</v>
      </c>
      <c r="B1" s="204" t="s">
        <v>403</v>
      </c>
      <c r="C1" s="204" t="s">
        <v>524</v>
      </c>
      <c r="D1" s="204" t="s">
        <v>1708</v>
      </c>
      <c r="E1" s="204" t="s">
        <v>593</v>
      </c>
      <c r="F1" s="204" t="s">
        <v>594</v>
      </c>
      <c r="G1" s="204" t="s">
        <v>595</v>
      </c>
      <c r="H1" s="204" t="s">
        <v>4</v>
      </c>
      <c r="I1" s="204" t="s">
        <v>5</v>
      </c>
      <c r="J1" s="204" t="s">
        <v>523</v>
      </c>
      <c r="K1" s="204" t="s">
        <v>525</v>
      </c>
      <c r="L1" s="204" t="s">
        <v>587</v>
      </c>
      <c r="M1" s="193" t="s">
        <v>3645</v>
      </c>
    </row>
    <row r="2" spans="1:13" s="207" customFormat="1" x14ac:dyDescent="0.2">
      <c r="A2" s="179" t="s">
        <v>6552</v>
      </c>
      <c r="B2" s="206" t="s">
        <v>6968</v>
      </c>
      <c r="C2" s="89" t="s">
        <v>1393</v>
      </c>
      <c r="D2" s="181"/>
      <c r="E2" s="194"/>
      <c r="F2" s="194">
        <v>13050</v>
      </c>
      <c r="G2" s="195"/>
      <c r="H2" s="89" t="s">
        <v>1393</v>
      </c>
      <c r="I2" s="89" t="s">
        <v>1393</v>
      </c>
      <c r="J2" s="89" t="s">
        <v>769</v>
      </c>
      <c r="K2" s="56" t="s">
        <v>3255</v>
      </c>
      <c r="L2" s="89" t="s">
        <v>6794</v>
      </c>
      <c r="M2" s="182"/>
    </row>
    <row r="3" spans="1:13" s="178" customFormat="1" x14ac:dyDescent="0.2">
      <c r="A3" s="183" t="s">
        <v>6553</v>
      </c>
      <c r="B3" s="208" t="s">
        <v>6969</v>
      </c>
      <c r="C3" s="186" t="s">
        <v>482</v>
      </c>
      <c r="D3" s="186"/>
      <c r="E3" s="198"/>
      <c r="F3" s="198">
        <v>39900</v>
      </c>
      <c r="G3" s="197"/>
      <c r="H3" s="186" t="s">
        <v>482</v>
      </c>
      <c r="I3" s="186" t="s">
        <v>482</v>
      </c>
      <c r="J3" s="186" t="s">
        <v>4569</v>
      </c>
      <c r="K3" s="187" t="s">
        <v>4570</v>
      </c>
      <c r="L3" s="186" t="s">
        <v>4593</v>
      </c>
      <c r="M3" s="188"/>
    </row>
    <row r="4" spans="1:13" s="207" customFormat="1" x14ac:dyDescent="0.2">
      <c r="A4" s="179" t="s">
        <v>6554</v>
      </c>
      <c r="B4" s="206" t="s">
        <v>6970</v>
      </c>
      <c r="C4" s="89" t="s">
        <v>506</v>
      </c>
      <c r="D4" s="181"/>
      <c r="E4" s="194"/>
      <c r="F4" s="194">
        <v>25000</v>
      </c>
      <c r="G4" s="195"/>
      <c r="H4" s="89" t="s">
        <v>506</v>
      </c>
      <c r="I4" s="89" t="s">
        <v>506</v>
      </c>
      <c r="J4" s="89" t="s">
        <v>769</v>
      </c>
      <c r="K4" s="56" t="s">
        <v>4570</v>
      </c>
      <c r="L4" s="89" t="s">
        <v>5521</v>
      </c>
      <c r="M4" s="182"/>
    </row>
    <row r="5" spans="1:13" s="178" customFormat="1" x14ac:dyDescent="0.2">
      <c r="A5" s="183" t="s">
        <v>6555</v>
      </c>
      <c r="B5" s="208" t="s">
        <v>6971</v>
      </c>
      <c r="C5" s="186" t="s">
        <v>217</v>
      </c>
      <c r="D5" s="186"/>
      <c r="E5" s="198"/>
      <c r="F5" s="198">
        <v>25000</v>
      </c>
      <c r="G5" s="197"/>
      <c r="H5" s="186" t="s">
        <v>217</v>
      </c>
      <c r="I5" s="186" t="s">
        <v>217</v>
      </c>
      <c r="J5" s="186" t="s">
        <v>4569</v>
      </c>
      <c r="K5" s="187" t="s">
        <v>4570</v>
      </c>
      <c r="L5" s="186" t="s">
        <v>5519</v>
      </c>
      <c r="M5" s="189"/>
    </row>
    <row r="6" spans="1:13" s="207" customFormat="1" x14ac:dyDescent="0.2">
      <c r="A6" s="179" t="s">
        <v>6556</v>
      </c>
      <c r="B6" s="206" t="s">
        <v>6972</v>
      </c>
      <c r="C6" s="89" t="s">
        <v>155</v>
      </c>
      <c r="D6" s="181"/>
      <c r="E6" s="194"/>
      <c r="F6" s="194">
        <v>39900</v>
      </c>
      <c r="G6" s="195"/>
      <c r="H6" s="89" t="s">
        <v>155</v>
      </c>
      <c r="I6" s="89" t="s">
        <v>155</v>
      </c>
      <c r="J6" s="89" t="s">
        <v>4569</v>
      </c>
      <c r="K6" s="56" t="s">
        <v>4570</v>
      </c>
      <c r="L6" s="89" t="s">
        <v>4592</v>
      </c>
      <c r="M6" s="182"/>
    </row>
    <row r="7" spans="1:13" s="178" customFormat="1" x14ac:dyDescent="0.2">
      <c r="A7" s="183" t="s">
        <v>6557</v>
      </c>
      <c r="B7" s="208" t="s">
        <v>6973</v>
      </c>
      <c r="C7" s="186" t="s">
        <v>5488</v>
      </c>
      <c r="D7" s="186"/>
      <c r="E7" s="198"/>
      <c r="F7" s="198">
        <v>39900</v>
      </c>
      <c r="G7" s="197"/>
      <c r="H7" s="186" t="s">
        <v>5488</v>
      </c>
      <c r="I7" s="186" t="s">
        <v>5488</v>
      </c>
      <c r="J7" s="186" t="s">
        <v>4569</v>
      </c>
      <c r="K7" s="187" t="s">
        <v>4570</v>
      </c>
      <c r="L7" s="186" t="s">
        <v>5541</v>
      </c>
      <c r="M7" s="188"/>
    </row>
    <row r="8" spans="1:13" s="207" customFormat="1" x14ac:dyDescent="0.2">
      <c r="A8" s="179" t="s">
        <v>6558</v>
      </c>
      <c r="B8" s="206" t="s">
        <v>6974</v>
      </c>
      <c r="C8" s="89" t="s">
        <v>5784</v>
      </c>
      <c r="D8" s="181"/>
      <c r="E8" s="194"/>
      <c r="F8" s="194">
        <v>24350</v>
      </c>
      <c r="G8" s="195"/>
      <c r="H8" s="89" t="s">
        <v>5784</v>
      </c>
      <c r="I8" s="89" t="s">
        <v>5784</v>
      </c>
      <c r="J8" s="89" t="s">
        <v>769</v>
      </c>
      <c r="K8" s="56" t="s">
        <v>6779</v>
      </c>
      <c r="L8" s="89" t="s">
        <v>6795</v>
      </c>
      <c r="M8" s="182"/>
    </row>
    <row r="9" spans="1:13" s="178" customFormat="1" x14ac:dyDescent="0.2">
      <c r="A9" s="183" t="s">
        <v>6559</v>
      </c>
      <c r="B9" s="208" t="s">
        <v>6975</v>
      </c>
      <c r="C9" s="186" t="s">
        <v>5784</v>
      </c>
      <c r="D9" s="186"/>
      <c r="E9" s="198"/>
      <c r="F9" s="198">
        <v>200</v>
      </c>
      <c r="G9" s="197"/>
      <c r="H9" s="186" t="s">
        <v>5784</v>
      </c>
      <c r="I9" s="186" t="s">
        <v>5784</v>
      </c>
      <c r="J9" s="186" t="s">
        <v>769</v>
      </c>
      <c r="K9" s="187" t="s">
        <v>6779</v>
      </c>
      <c r="L9" s="186" t="s">
        <v>6796</v>
      </c>
      <c r="M9" s="188"/>
    </row>
    <row r="10" spans="1:13" s="207" customFormat="1" x14ac:dyDescent="0.2">
      <c r="A10" s="179" t="s">
        <v>6560</v>
      </c>
      <c r="B10" s="206" t="s">
        <v>6976</v>
      </c>
      <c r="C10" s="89" t="s">
        <v>5784</v>
      </c>
      <c r="D10" s="181"/>
      <c r="E10" s="194"/>
      <c r="F10" s="194">
        <v>1215</v>
      </c>
      <c r="G10" s="195"/>
      <c r="H10" s="89" t="s">
        <v>5784</v>
      </c>
      <c r="I10" s="89" t="s">
        <v>5784</v>
      </c>
      <c r="J10" s="89" t="s">
        <v>769</v>
      </c>
      <c r="K10" s="56" t="s">
        <v>6779</v>
      </c>
      <c r="L10" s="89" t="s">
        <v>6797</v>
      </c>
      <c r="M10" s="182"/>
    </row>
    <row r="11" spans="1:13" s="178" customFormat="1" x14ac:dyDescent="0.2">
      <c r="A11" s="183" t="s">
        <v>6561</v>
      </c>
      <c r="B11" s="208" t="s">
        <v>6977</v>
      </c>
      <c r="C11" s="186" t="s">
        <v>5784</v>
      </c>
      <c r="D11" s="186"/>
      <c r="E11" s="198"/>
      <c r="F11" s="198">
        <v>1000</v>
      </c>
      <c r="G11" s="197"/>
      <c r="H11" s="186" t="s">
        <v>5784</v>
      </c>
      <c r="I11" s="186" t="s">
        <v>5784</v>
      </c>
      <c r="J11" s="186" t="s">
        <v>769</v>
      </c>
      <c r="K11" s="187" t="s">
        <v>6779</v>
      </c>
      <c r="L11" s="186" t="s">
        <v>6798</v>
      </c>
      <c r="M11" s="188"/>
    </row>
    <row r="12" spans="1:13" s="207" customFormat="1" x14ac:dyDescent="0.2">
      <c r="A12" s="179" t="s">
        <v>6562</v>
      </c>
      <c r="B12" s="208" t="s">
        <v>6978</v>
      </c>
      <c r="C12" s="89" t="s">
        <v>277</v>
      </c>
      <c r="D12" s="181"/>
      <c r="E12" s="194"/>
      <c r="F12" s="194">
        <v>924</v>
      </c>
      <c r="G12" s="195"/>
      <c r="H12" s="89" t="s">
        <v>277</v>
      </c>
      <c r="I12" s="89" t="s">
        <v>277</v>
      </c>
      <c r="J12" s="89" t="s">
        <v>769</v>
      </c>
      <c r="K12" s="56" t="s">
        <v>3277</v>
      </c>
      <c r="L12" s="89" t="s">
        <v>4935</v>
      </c>
      <c r="M12" s="182"/>
    </row>
    <row r="13" spans="1:13" s="178" customFormat="1" x14ac:dyDescent="0.2">
      <c r="A13" s="183" t="s">
        <v>6563</v>
      </c>
      <c r="B13" s="208" t="s">
        <v>6979</v>
      </c>
      <c r="C13" s="186" t="s">
        <v>5240</v>
      </c>
      <c r="D13" s="186"/>
      <c r="E13" s="198"/>
      <c r="F13" s="198">
        <v>250</v>
      </c>
      <c r="G13" s="197"/>
      <c r="H13" s="186" t="s">
        <v>5240</v>
      </c>
      <c r="I13" s="186" t="s">
        <v>5240</v>
      </c>
      <c r="J13" s="186" t="s">
        <v>769</v>
      </c>
      <c r="K13" s="187" t="s">
        <v>3277</v>
      </c>
      <c r="L13" s="186" t="s">
        <v>6799</v>
      </c>
      <c r="M13" s="188"/>
    </row>
    <row r="14" spans="1:13" s="207" customFormat="1" x14ac:dyDescent="0.2">
      <c r="A14" s="179" t="s">
        <v>6564</v>
      </c>
      <c r="B14" s="206" t="s">
        <v>6980</v>
      </c>
      <c r="C14" s="89" t="s">
        <v>506</v>
      </c>
      <c r="D14" s="181"/>
      <c r="E14" s="194"/>
      <c r="F14" s="194">
        <v>236.8</v>
      </c>
      <c r="G14" s="195"/>
      <c r="H14" s="89" t="s">
        <v>506</v>
      </c>
      <c r="I14" s="89" t="s">
        <v>506</v>
      </c>
      <c r="J14" s="89" t="s">
        <v>769</v>
      </c>
      <c r="K14" s="56" t="s">
        <v>3281</v>
      </c>
      <c r="L14" s="89" t="s">
        <v>6800</v>
      </c>
      <c r="M14" s="182"/>
    </row>
    <row r="15" spans="1:13" s="178" customFormat="1" x14ac:dyDescent="0.2">
      <c r="A15" s="183" t="s">
        <v>6565</v>
      </c>
      <c r="B15" s="208" t="s">
        <v>6981</v>
      </c>
      <c r="C15" s="186" t="s">
        <v>5784</v>
      </c>
      <c r="D15" s="186"/>
      <c r="E15" s="198"/>
      <c r="F15" s="198">
        <v>1850</v>
      </c>
      <c r="G15" s="197"/>
      <c r="H15" s="186" t="s">
        <v>5784</v>
      </c>
      <c r="I15" s="186" t="s">
        <v>5784</v>
      </c>
      <c r="J15" s="186" t="s">
        <v>769</v>
      </c>
      <c r="K15" s="187" t="s">
        <v>3281</v>
      </c>
      <c r="L15" s="186" t="s">
        <v>6801</v>
      </c>
      <c r="M15" s="188"/>
    </row>
    <row r="16" spans="1:13" s="207" customFormat="1" x14ac:dyDescent="0.2">
      <c r="A16" s="179" t="s">
        <v>6566</v>
      </c>
      <c r="B16" s="206" t="s">
        <v>6982</v>
      </c>
      <c r="C16" s="89" t="s">
        <v>1647</v>
      </c>
      <c r="D16" s="181"/>
      <c r="E16" s="194"/>
      <c r="F16" s="194">
        <v>8000</v>
      </c>
      <c r="G16" s="195"/>
      <c r="H16" s="89" t="s">
        <v>1647</v>
      </c>
      <c r="I16" s="89" t="s">
        <v>1647</v>
      </c>
      <c r="J16" s="89" t="s">
        <v>769</v>
      </c>
      <c r="K16" s="56" t="s">
        <v>3281</v>
      </c>
      <c r="L16" s="89" t="s">
        <v>6802</v>
      </c>
      <c r="M16" s="182"/>
    </row>
    <row r="17" spans="1:13" s="178" customFormat="1" x14ac:dyDescent="0.2">
      <c r="A17" s="183" t="s">
        <v>6567</v>
      </c>
      <c r="B17" s="208" t="s">
        <v>6983</v>
      </c>
      <c r="C17" s="186" t="s">
        <v>1761</v>
      </c>
      <c r="D17" s="186"/>
      <c r="E17" s="198"/>
      <c r="F17" s="198">
        <v>3000</v>
      </c>
      <c r="G17" s="197"/>
      <c r="H17" s="197" t="s">
        <v>1761</v>
      </c>
      <c r="I17" s="197" t="s">
        <v>1761</v>
      </c>
      <c r="J17" s="186" t="s">
        <v>769</v>
      </c>
      <c r="K17" s="187" t="s">
        <v>3281</v>
      </c>
      <c r="L17" s="186" t="s">
        <v>6803</v>
      </c>
      <c r="M17" s="188"/>
    </row>
    <row r="18" spans="1:13" s="207" customFormat="1" x14ac:dyDescent="0.2">
      <c r="A18" s="179" t="s">
        <v>6568</v>
      </c>
      <c r="B18" s="206" t="s">
        <v>6984</v>
      </c>
      <c r="C18" s="89" t="s">
        <v>3460</v>
      </c>
      <c r="D18" s="181"/>
      <c r="E18" s="194"/>
      <c r="F18" s="194">
        <v>3000</v>
      </c>
      <c r="G18" s="195"/>
      <c r="H18" s="195" t="s">
        <v>3460</v>
      </c>
      <c r="I18" s="195" t="s">
        <v>3460</v>
      </c>
      <c r="J18" s="89" t="s">
        <v>769</v>
      </c>
      <c r="K18" s="56" t="s">
        <v>3281</v>
      </c>
      <c r="L18" s="89" t="s">
        <v>6803</v>
      </c>
      <c r="M18" s="182"/>
    </row>
    <row r="19" spans="1:13" s="178" customFormat="1" x14ac:dyDescent="0.2">
      <c r="A19" s="183" t="s">
        <v>6569</v>
      </c>
      <c r="B19" s="208" t="s">
        <v>6985</v>
      </c>
      <c r="C19" s="186" t="s">
        <v>214</v>
      </c>
      <c r="D19" s="186"/>
      <c r="E19" s="198"/>
      <c r="F19" s="198">
        <v>20000</v>
      </c>
      <c r="G19" s="197"/>
      <c r="H19" s="186" t="s">
        <v>214</v>
      </c>
      <c r="I19" s="186" t="s">
        <v>214</v>
      </c>
      <c r="J19" s="186" t="s">
        <v>769</v>
      </c>
      <c r="K19" s="187" t="s">
        <v>3281</v>
      </c>
      <c r="L19" s="186" t="s">
        <v>6804</v>
      </c>
      <c r="M19" s="189"/>
    </row>
    <row r="20" spans="1:13" s="207" customFormat="1" x14ac:dyDescent="0.2">
      <c r="A20" s="179" t="s">
        <v>6570</v>
      </c>
      <c r="B20" s="206" t="s">
        <v>6986</v>
      </c>
      <c r="C20" s="89" t="s">
        <v>219</v>
      </c>
      <c r="D20" s="181"/>
      <c r="E20" s="194"/>
      <c r="F20" s="194">
        <v>30000</v>
      </c>
      <c r="G20" s="195"/>
      <c r="H20" s="89" t="s">
        <v>219</v>
      </c>
      <c r="I20" s="89" t="s">
        <v>219</v>
      </c>
      <c r="J20" s="89" t="s">
        <v>769</v>
      </c>
      <c r="K20" s="56" t="s">
        <v>3281</v>
      </c>
      <c r="L20" s="89" t="s">
        <v>6805</v>
      </c>
      <c r="M20" s="182"/>
    </row>
    <row r="21" spans="1:13" s="178" customFormat="1" x14ac:dyDescent="0.2">
      <c r="A21" s="183" t="s">
        <v>6571</v>
      </c>
      <c r="B21" s="208" t="s">
        <v>6987</v>
      </c>
      <c r="C21" s="186" t="s">
        <v>4543</v>
      </c>
      <c r="D21" s="186"/>
      <c r="E21" s="198"/>
      <c r="F21" s="198">
        <v>20000</v>
      </c>
      <c r="G21" s="197"/>
      <c r="H21" s="186" t="s">
        <v>4543</v>
      </c>
      <c r="I21" s="186" t="s">
        <v>4543</v>
      </c>
      <c r="J21" s="186" t="s">
        <v>769</v>
      </c>
      <c r="K21" s="187" t="s">
        <v>3281</v>
      </c>
      <c r="L21" s="186" t="s">
        <v>6806</v>
      </c>
      <c r="M21" s="188"/>
    </row>
    <row r="22" spans="1:13" s="207" customFormat="1" x14ac:dyDescent="0.2">
      <c r="A22" s="179" t="s">
        <v>6572</v>
      </c>
      <c r="B22" s="206" t="s">
        <v>6988</v>
      </c>
      <c r="C22" s="89" t="s">
        <v>1755</v>
      </c>
      <c r="D22" s="181"/>
      <c r="E22" s="194"/>
      <c r="F22" s="194">
        <v>30000</v>
      </c>
      <c r="G22" s="195"/>
      <c r="H22" s="89" t="s">
        <v>1755</v>
      </c>
      <c r="I22" s="89" t="s">
        <v>1755</v>
      </c>
      <c r="J22" s="89" t="s">
        <v>769</v>
      </c>
      <c r="K22" s="56" t="s">
        <v>3281</v>
      </c>
      <c r="L22" s="89" t="s">
        <v>6807</v>
      </c>
      <c r="M22" s="182"/>
    </row>
    <row r="23" spans="1:13" s="178" customFormat="1" x14ac:dyDescent="0.2">
      <c r="A23" s="183" t="s">
        <v>6573</v>
      </c>
      <c r="B23" s="208" t="s">
        <v>6989</v>
      </c>
      <c r="C23" s="186" t="s">
        <v>1755</v>
      </c>
      <c r="D23" s="186"/>
      <c r="E23" s="198"/>
      <c r="F23" s="198">
        <v>39900</v>
      </c>
      <c r="G23" s="197"/>
      <c r="H23" s="186" t="s">
        <v>1755</v>
      </c>
      <c r="I23" s="186" t="s">
        <v>1755</v>
      </c>
      <c r="J23" s="186" t="s">
        <v>769</v>
      </c>
      <c r="K23" s="187" t="s">
        <v>3281</v>
      </c>
      <c r="L23" s="186" t="s">
        <v>6808</v>
      </c>
      <c r="M23" s="188"/>
    </row>
    <row r="24" spans="1:13" s="207" customFormat="1" x14ac:dyDescent="0.2">
      <c r="A24" s="179" t="s">
        <v>6574</v>
      </c>
      <c r="B24" s="206" t="s">
        <v>6990</v>
      </c>
      <c r="C24" s="89" t="s">
        <v>5662</v>
      </c>
      <c r="D24" s="181"/>
      <c r="E24" s="194"/>
      <c r="F24" s="194">
        <v>4000</v>
      </c>
      <c r="G24" s="195"/>
      <c r="H24" s="89" t="s">
        <v>5662</v>
      </c>
      <c r="I24" s="89" t="s">
        <v>5662</v>
      </c>
      <c r="J24" s="89" t="s">
        <v>769</v>
      </c>
      <c r="K24" s="56" t="s">
        <v>3281</v>
      </c>
      <c r="L24" s="89" t="s">
        <v>6809</v>
      </c>
      <c r="M24" s="182"/>
    </row>
    <row r="25" spans="1:13" s="178" customFormat="1" x14ac:dyDescent="0.2">
      <c r="A25" s="183" t="s">
        <v>6575</v>
      </c>
      <c r="B25" s="208" t="s">
        <v>6991</v>
      </c>
      <c r="C25" s="186" t="s">
        <v>740</v>
      </c>
      <c r="D25" s="186"/>
      <c r="E25" s="198"/>
      <c r="F25" s="198">
        <v>165</v>
      </c>
      <c r="G25" s="197"/>
      <c r="H25" s="186" t="s">
        <v>740</v>
      </c>
      <c r="I25" s="186" t="s">
        <v>740</v>
      </c>
      <c r="J25" s="186" t="s">
        <v>769</v>
      </c>
      <c r="K25" s="187" t="s">
        <v>6780</v>
      </c>
      <c r="L25" s="186" t="s">
        <v>6810</v>
      </c>
      <c r="M25" s="189"/>
    </row>
    <row r="26" spans="1:13" s="178" customFormat="1" x14ac:dyDescent="0.2">
      <c r="A26" s="179" t="s">
        <v>7152</v>
      </c>
      <c r="B26" s="206">
        <v>8495196981</v>
      </c>
      <c r="C26" s="89" t="s">
        <v>7153</v>
      </c>
      <c r="D26" s="181"/>
      <c r="E26" s="194">
        <v>240000</v>
      </c>
      <c r="F26" s="194">
        <v>229800</v>
      </c>
      <c r="G26" s="195"/>
      <c r="H26" s="89"/>
      <c r="I26" s="89" t="s">
        <v>7154</v>
      </c>
      <c r="J26" s="89" t="s">
        <v>7155</v>
      </c>
      <c r="K26" s="56" t="s">
        <v>6781</v>
      </c>
      <c r="L26" s="89" t="s">
        <v>7156</v>
      </c>
      <c r="M26" s="182"/>
    </row>
    <row r="27" spans="1:13" s="207" customFormat="1" x14ac:dyDescent="0.2">
      <c r="A27" s="183" t="s">
        <v>6576</v>
      </c>
      <c r="B27" s="208" t="s">
        <v>6992</v>
      </c>
      <c r="C27" s="186" t="s">
        <v>5240</v>
      </c>
      <c r="D27" s="186"/>
      <c r="E27" s="198"/>
      <c r="F27" s="198">
        <v>400</v>
      </c>
      <c r="G27" s="197"/>
      <c r="H27" s="186" t="s">
        <v>5240</v>
      </c>
      <c r="I27" s="186" t="s">
        <v>5240</v>
      </c>
      <c r="J27" s="186" t="s">
        <v>769</v>
      </c>
      <c r="K27" s="187" t="s">
        <v>6781</v>
      </c>
      <c r="L27" s="186" t="s">
        <v>6811</v>
      </c>
      <c r="M27" s="188"/>
    </row>
    <row r="28" spans="1:13" s="178" customFormat="1" x14ac:dyDescent="0.2">
      <c r="A28" s="179" t="s">
        <v>6577</v>
      </c>
      <c r="B28" s="206" t="s">
        <v>6993</v>
      </c>
      <c r="C28" s="89" t="s">
        <v>6736</v>
      </c>
      <c r="D28" s="181"/>
      <c r="E28" s="194"/>
      <c r="F28" s="194">
        <v>2256</v>
      </c>
      <c r="G28" s="195"/>
      <c r="H28" s="89" t="s">
        <v>6736</v>
      </c>
      <c r="I28" s="89" t="s">
        <v>6736</v>
      </c>
      <c r="J28" s="89" t="s">
        <v>769</v>
      </c>
      <c r="K28" s="56" t="s">
        <v>6781</v>
      </c>
      <c r="L28" s="89" t="s">
        <v>6812</v>
      </c>
      <c r="M28" s="182"/>
    </row>
    <row r="29" spans="1:13" s="207" customFormat="1" x14ac:dyDescent="0.2">
      <c r="A29" s="183" t="s">
        <v>6578</v>
      </c>
      <c r="B29" s="208" t="s">
        <v>6994</v>
      </c>
      <c r="C29" s="186" t="s">
        <v>6737</v>
      </c>
      <c r="D29" s="186"/>
      <c r="E29" s="198"/>
      <c r="F29" s="198">
        <v>3960</v>
      </c>
      <c r="G29" s="197"/>
      <c r="H29" s="186" t="s">
        <v>6737</v>
      </c>
      <c r="I29" s="186" t="s">
        <v>6737</v>
      </c>
      <c r="J29" s="186" t="s">
        <v>769</v>
      </c>
      <c r="K29" s="187" t="s">
        <v>6780</v>
      </c>
      <c r="L29" s="186" t="s">
        <v>6813</v>
      </c>
      <c r="M29" s="188"/>
    </row>
    <row r="30" spans="1:13" s="178" customFormat="1" x14ac:dyDescent="0.2">
      <c r="A30" s="179" t="s">
        <v>6579</v>
      </c>
      <c r="B30" s="206" t="s">
        <v>6995</v>
      </c>
      <c r="C30" s="89" t="s">
        <v>3138</v>
      </c>
      <c r="D30" s="181"/>
      <c r="E30" s="194"/>
      <c r="F30" s="194">
        <v>2380</v>
      </c>
      <c r="G30" s="195"/>
      <c r="H30" s="89" t="s">
        <v>3138</v>
      </c>
      <c r="I30" s="89" t="s">
        <v>3138</v>
      </c>
      <c r="J30" s="89" t="s">
        <v>769</v>
      </c>
      <c r="K30" s="56" t="s">
        <v>6781</v>
      </c>
      <c r="L30" s="89" t="s">
        <v>6814</v>
      </c>
      <c r="M30" s="182"/>
    </row>
    <row r="31" spans="1:13" s="207" customFormat="1" x14ac:dyDescent="0.2">
      <c r="A31" s="183" t="s">
        <v>6580</v>
      </c>
      <c r="B31" s="208" t="s">
        <v>6996</v>
      </c>
      <c r="C31" s="186" t="s">
        <v>732</v>
      </c>
      <c r="D31" s="186"/>
      <c r="E31" s="198"/>
      <c r="F31" s="198">
        <v>560</v>
      </c>
      <c r="G31" s="197"/>
      <c r="H31" s="186" t="s">
        <v>732</v>
      </c>
      <c r="I31" s="186" t="s">
        <v>732</v>
      </c>
      <c r="J31" s="186" t="s">
        <v>769</v>
      </c>
      <c r="K31" s="187" t="s">
        <v>6781</v>
      </c>
      <c r="L31" s="186" t="s">
        <v>6815</v>
      </c>
      <c r="M31" s="188"/>
    </row>
    <row r="32" spans="1:13" s="178" customFormat="1" x14ac:dyDescent="0.2">
      <c r="A32" s="179" t="s">
        <v>6581</v>
      </c>
      <c r="B32" s="208" t="s">
        <v>6997</v>
      </c>
      <c r="C32" s="89" t="s">
        <v>6738</v>
      </c>
      <c r="D32" s="181"/>
      <c r="E32" s="194"/>
      <c r="F32" s="194">
        <v>75</v>
      </c>
      <c r="G32" s="195"/>
      <c r="H32" s="89" t="s">
        <v>6738</v>
      </c>
      <c r="I32" s="89" t="s">
        <v>6738</v>
      </c>
      <c r="J32" s="89" t="s">
        <v>769</v>
      </c>
      <c r="K32" s="56" t="s">
        <v>4575</v>
      </c>
      <c r="L32" s="89" t="s">
        <v>5708</v>
      </c>
      <c r="M32" s="182"/>
    </row>
    <row r="33" spans="1:13" s="207" customFormat="1" x14ac:dyDescent="0.2">
      <c r="A33" s="183" t="s">
        <v>6582</v>
      </c>
      <c r="B33" s="208" t="s">
        <v>6998</v>
      </c>
      <c r="C33" s="186" t="s">
        <v>4758</v>
      </c>
      <c r="D33" s="186"/>
      <c r="E33" s="198"/>
      <c r="F33" s="198">
        <v>1500</v>
      </c>
      <c r="G33" s="197"/>
      <c r="H33" s="186" t="s">
        <v>4758</v>
      </c>
      <c r="I33" s="186" t="s">
        <v>4758</v>
      </c>
      <c r="J33" s="186" t="s">
        <v>769</v>
      </c>
      <c r="K33" s="187" t="s">
        <v>4575</v>
      </c>
      <c r="L33" s="186" t="s">
        <v>6816</v>
      </c>
      <c r="M33" s="188"/>
    </row>
    <row r="34" spans="1:13" s="178" customFormat="1" x14ac:dyDescent="0.2">
      <c r="A34" s="179" t="s">
        <v>6583</v>
      </c>
      <c r="B34" s="206" t="s">
        <v>6999</v>
      </c>
      <c r="C34" s="89" t="s">
        <v>1393</v>
      </c>
      <c r="D34" s="181"/>
      <c r="E34" s="194"/>
      <c r="F34" s="194">
        <v>2160</v>
      </c>
      <c r="G34" s="195"/>
      <c r="H34" s="89" t="s">
        <v>1393</v>
      </c>
      <c r="I34" s="89" t="s">
        <v>1393</v>
      </c>
      <c r="J34" s="89" t="s">
        <v>769</v>
      </c>
      <c r="K34" s="56" t="s">
        <v>3343</v>
      </c>
      <c r="L34" s="89" t="s">
        <v>6817</v>
      </c>
      <c r="M34" s="182"/>
    </row>
    <row r="35" spans="1:13" s="207" customFormat="1" x14ac:dyDescent="0.2">
      <c r="A35" s="183" t="s">
        <v>6584</v>
      </c>
      <c r="B35" s="208" t="s">
        <v>7000</v>
      </c>
      <c r="C35" s="186" t="s">
        <v>744</v>
      </c>
      <c r="D35" s="186"/>
      <c r="E35" s="198"/>
      <c r="F35" s="198">
        <v>14316.25</v>
      </c>
      <c r="G35" s="197"/>
      <c r="H35" s="186" t="s">
        <v>744</v>
      </c>
      <c r="I35" s="186" t="s">
        <v>744</v>
      </c>
      <c r="J35" s="186" t="s">
        <v>769</v>
      </c>
      <c r="K35" s="187" t="s">
        <v>3343</v>
      </c>
      <c r="L35" s="186" t="s">
        <v>6818</v>
      </c>
      <c r="M35" s="188"/>
    </row>
    <row r="36" spans="1:13" s="178" customFormat="1" x14ac:dyDescent="0.2">
      <c r="A36" s="179" t="s">
        <v>6585</v>
      </c>
      <c r="B36" s="206" t="s">
        <v>7001</v>
      </c>
      <c r="C36" s="89" t="s">
        <v>744</v>
      </c>
      <c r="D36" s="181"/>
      <c r="E36" s="194"/>
      <c r="F36" s="194">
        <v>14000</v>
      </c>
      <c r="G36" s="195"/>
      <c r="H36" s="89" t="s">
        <v>744</v>
      </c>
      <c r="I36" s="89" t="s">
        <v>744</v>
      </c>
      <c r="J36" s="89" t="s">
        <v>769</v>
      </c>
      <c r="K36" s="56" t="s">
        <v>3343</v>
      </c>
      <c r="L36" s="89" t="s">
        <v>6819</v>
      </c>
      <c r="M36" s="182"/>
    </row>
    <row r="37" spans="1:13" s="207" customFormat="1" x14ac:dyDescent="0.2">
      <c r="A37" s="183" t="s">
        <v>6586</v>
      </c>
      <c r="B37" s="208" t="s">
        <v>7002</v>
      </c>
      <c r="C37" s="186" t="s">
        <v>744</v>
      </c>
      <c r="D37" s="186"/>
      <c r="E37" s="198"/>
      <c r="F37" s="198">
        <v>12500</v>
      </c>
      <c r="G37" s="197"/>
      <c r="H37" s="197" t="s">
        <v>744</v>
      </c>
      <c r="I37" s="197" t="s">
        <v>744</v>
      </c>
      <c r="J37" s="186" t="s">
        <v>769</v>
      </c>
      <c r="K37" s="187" t="s">
        <v>3343</v>
      </c>
      <c r="L37" s="186" t="s">
        <v>6820</v>
      </c>
      <c r="M37" s="188"/>
    </row>
    <row r="38" spans="1:13" s="178" customFormat="1" x14ac:dyDescent="0.2">
      <c r="A38" s="179" t="s">
        <v>6587</v>
      </c>
      <c r="B38" s="206" t="s">
        <v>7003</v>
      </c>
      <c r="C38" s="89" t="s">
        <v>744</v>
      </c>
      <c r="D38" s="181"/>
      <c r="E38" s="194"/>
      <c r="F38" s="194">
        <v>11250</v>
      </c>
      <c r="G38" s="195"/>
      <c r="H38" s="195" t="s">
        <v>744</v>
      </c>
      <c r="I38" s="195" t="s">
        <v>744</v>
      </c>
      <c r="J38" s="89" t="s">
        <v>769</v>
      </c>
      <c r="K38" s="56" t="s">
        <v>3343</v>
      </c>
      <c r="L38" s="89" t="s">
        <v>6821</v>
      </c>
      <c r="M38" s="182"/>
    </row>
    <row r="39" spans="1:13" s="207" customFormat="1" x14ac:dyDescent="0.2">
      <c r="A39" s="183" t="s">
        <v>6588</v>
      </c>
      <c r="B39" s="208" t="s">
        <v>7004</v>
      </c>
      <c r="C39" s="186" t="s">
        <v>744</v>
      </c>
      <c r="D39" s="186"/>
      <c r="E39" s="198"/>
      <c r="F39" s="198">
        <v>3030</v>
      </c>
      <c r="G39" s="197"/>
      <c r="H39" s="186" t="s">
        <v>744</v>
      </c>
      <c r="I39" s="186" t="s">
        <v>744</v>
      </c>
      <c r="J39" s="186" t="s">
        <v>769</v>
      </c>
      <c r="K39" s="187" t="s">
        <v>3343</v>
      </c>
      <c r="L39" s="186" t="s">
        <v>6822</v>
      </c>
      <c r="M39" s="189"/>
    </row>
    <row r="40" spans="1:13" s="178" customFormat="1" x14ac:dyDescent="0.2">
      <c r="A40" s="179" t="s">
        <v>6589</v>
      </c>
      <c r="B40" s="206" t="s">
        <v>7005</v>
      </c>
      <c r="C40" s="89" t="s">
        <v>744</v>
      </c>
      <c r="D40" s="181"/>
      <c r="E40" s="194"/>
      <c r="F40" s="194">
        <v>27000</v>
      </c>
      <c r="G40" s="195"/>
      <c r="H40" s="89" t="s">
        <v>744</v>
      </c>
      <c r="I40" s="89" t="s">
        <v>744</v>
      </c>
      <c r="J40" s="89" t="s">
        <v>769</v>
      </c>
      <c r="K40" s="56" t="s">
        <v>3343</v>
      </c>
      <c r="L40" s="89" t="s">
        <v>6823</v>
      </c>
      <c r="M40" s="182"/>
    </row>
    <row r="41" spans="1:13" s="207" customFormat="1" x14ac:dyDescent="0.2">
      <c r="A41" s="183" t="s">
        <v>6590</v>
      </c>
      <c r="B41" s="208" t="s">
        <v>7006</v>
      </c>
      <c r="C41" s="186" t="s">
        <v>6739</v>
      </c>
      <c r="D41" s="186"/>
      <c r="E41" s="198"/>
      <c r="F41" s="198">
        <v>469.99</v>
      </c>
      <c r="G41" s="197"/>
      <c r="H41" s="186" t="s">
        <v>6739</v>
      </c>
      <c r="I41" s="186" t="s">
        <v>6739</v>
      </c>
      <c r="J41" s="186" t="s">
        <v>769</v>
      </c>
      <c r="K41" s="187" t="s">
        <v>3356</v>
      </c>
      <c r="L41" s="186" t="s">
        <v>6824</v>
      </c>
      <c r="M41" s="188"/>
    </row>
    <row r="42" spans="1:13" s="207" customFormat="1" x14ac:dyDescent="0.2">
      <c r="A42" s="179" t="s">
        <v>7167</v>
      </c>
      <c r="B42" s="206" t="s">
        <v>7169</v>
      </c>
      <c r="C42" s="89" t="s">
        <v>1393</v>
      </c>
      <c r="D42" s="181"/>
      <c r="E42" s="194">
        <f>209405.3</f>
        <v>209405.3</v>
      </c>
      <c r="F42" s="194">
        <v>208148.87</v>
      </c>
      <c r="G42" s="195">
        <v>2000</v>
      </c>
      <c r="H42" s="89" t="s">
        <v>7184</v>
      </c>
      <c r="I42" s="89" t="s">
        <v>1393</v>
      </c>
      <c r="J42" s="89" t="s">
        <v>5722</v>
      </c>
      <c r="K42" s="56" t="s">
        <v>3356</v>
      </c>
      <c r="L42" s="89" t="s">
        <v>7168</v>
      </c>
      <c r="M42" s="182"/>
    </row>
    <row r="43" spans="1:13" s="178" customFormat="1" x14ac:dyDescent="0.2">
      <c r="A43" s="183" t="s">
        <v>6591</v>
      </c>
      <c r="B43" s="208" t="s">
        <v>7007</v>
      </c>
      <c r="C43" s="186" t="s">
        <v>744</v>
      </c>
      <c r="D43" s="186"/>
      <c r="E43" s="198"/>
      <c r="F43" s="198">
        <v>6021.75</v>
      </c>
      <c r="G43" s="197"/>
      <c r="H43" s="186" t="s">
        <v>744</v>
      </c>
      <c r="I43" s="186" t="s">
        <v>744</v>
      </c>
      <c r="J43" s="186" t="s">
        <v>769</v>
      </c>
      <c r="K43" s="187" t="s">
        <v>3356</v>
      </c>
      <c r="L43" s="186" t="s">
        <v>6825</v>
      </c>
      <c r="M43" s="188"/>
    </row>
    <row r="44" spans="1:13" s="207" customFormat="1" x14ac:dyDescent="0.2">
      <c r="A44" s="179" t="s">
        <v>6592</v>
      </c>
      <c r="B44" s="206" t="s">
        <v>7008</v>
      </c>
      <c r="C44" s="89" t="s">
        <v>6740</v>
      </c>
      <c r="D44" s="181"/>
      <c r="E44" s="194"/>
      <c r="F44" s="194">
        <v>900</v>
      </c>
      <c r="G44" s="195"/>
      <c r="H44" s="89" t="s">
        <v>6740</v>
      </c>
      <c r="I44" s="89" t="s">
        <v>6740</v>
      </c>
      <c r="J44" s="89" t="s">
        <v>769</v>
      </c>
      <c r="K44" s="56" t="s">
        <v>3356</v>
      </c>
      <c r="L44" s="89" t="s">
        <v>6826</v>
      </c>
      <c r="M44" s="182"/>
    </row>
    <row r="45" spans="1:13" s="207" customFormat="1" x14ac:dyDescent="0.2">
      <c r="A45" s="183" t="s">
        <v>7174</v>
      </c>
      <c r="B45" s="208" t="s">
        <v>7170</v>
      </c>
      <c r="C45" s="186" t="s">
        <v>7173</v>
      </c>
      <c r="D45" s="186"/>
      <c r="E45" s="198">
        <f>287381.22+3000</f>
        <v>290381.21999999997</v>
      </c>
      <c r="F45" s="198">
        <v>283995.61</v>
      </c>
      <c r="G45" s="197">
        <v>3000</v>
      </c>
      <c r="H45" s="186"/>
      <c r="I45" s="186" t="s">
        <v>7171</v>
      </c>
      <c r="J45" s="186" t="s">
        <v>7155</v>
      </c>
      <c r="K45" s="187" t="s">
        <v>3356</v>
      </c>
      <c r="L45" s="186" t="s">
        <v>7172</v>
      </c>
      <c r="M45" s="189"/>
    </row>
    <row r="46" spans="1:13" s="207" customFormat="1" x14ac:dyDescent="0.2">
      <c r="A46" s="179" t="s">
        <v>7179</v>
      </c>
      <c r="B46" s="206" t="s">
        <v>7180</v>
      </c>
      <c r="C46" s="89" t="s">
        <v>931</v>
      </c>
      <c r="D46" s="181"/>
      <c r="E46" s="194">
        <v>140619.5</v>
      </c>
      <c r="F46" s="194">
        <v>114889.5</v>
      </c>
      <c r="G46" s="195"/>
      <c r="H46" s="89" t="s">
        <v>7183</v>
      </c>
      <c r="I46" s="89" t="s">
        <v>7182</v>
      </c>
      <c r="J46" s="89" t="s">
        <v>5722</v>
      </c>
      <c r="K46" s="56" t="s">
        <v>5501</v>
      </c>
      <c r="L46" s="89" t="s">
        <v>7181</v>
      </c>
      <c r="M46" s="182"/>
    </row>
    <row r="47" spans="1:13" s="178" customFormat="1" x14ac:dyDescent="0.2">
      <c r="A47" s="183" t="s">
        <v>6593</v>
      </c>
      <c r="B47" s="208" t="s">
        <v>7009</v>
      </c>
      <c r="C47" s="186" t="s">
        <v>6741</v>
      </c>
      <c r="D47" s="186"/>
      <c r="E47" s="198"/>
      <c r="F47" s="198">
        <v>4895</v>
      </c>
      <c r="G47" s="197"/>
      <c r="H47" s="186" t="s">
        <v>6741</v>
      </c>
      <c r="I47" s="186" t="s">
        <v>6741</v>
      </c>
      <c r="J47" s="186" t="s">
        <v>769</v>
      </c>
      <c r="K47" s="187" t="s">
        <v>5501</v>
      </c>
      <c r="L47" s="186" t="s">
        <v>6827</v>
      </c>
      <c r="M47" s="188"/>
    </row>
    <row r="48" spans="1:13" s="207" customFormat="1" x14ac:dyDescent="0.2">
      <c r="A48" s="179" t="s">
        <v>6594</v>
      </c>
      <c r="B48" s="206" t="s">
        <v>7010</v>
      </c>
      <c r="C48" s="89" t="s">
        <v>6741</v>
      </c>
      <c r="D48" s="181"/>
      <c r="E48" s="194"/>
      <c r="F48" s="194">
        <v>7500</v>
      </c>
      <c r="G48" s="195"/>
      <c r="H48" s="89" t="s">
        <v>6741</v>
      </c>
      <c r="I48" s="89" t="s">
        <v>6741</v>
      </c>
      <c r="J48" s="89" t="s">
        <v>769</v>
      </c>
      <c r="K48" s="56" t="s">
        <v>5501</v>
      </c>
      <c r="L48" s="89" t="s">
        <v>6828</v>
      </c>
      <c r="M48" s="182"/>
    </row>
    <row r="49" spans="1:13" s="178" customFormat="1" x14ac:dyDescent="0.2">
      <c r="A49" s="183" t="s">
        <v>6595</v>
      </c>
      <c r="B49" s="208" t="s">
        <v>7011</v>
      </c>
      <c r="C49" s="186" t="s">
        <v>1393</v>
      </c>
      <c r="D49" s="186"/>
      <c r="E49" s="198"/>
      <c r="F49" s="198">
        <v>12600</v>
      </c>
      <c r="G49" s="197"/>
      <c r="H49" s="186" t="s">
        <v>1393</v>
      </c>
      <c r="I49" s="186" t="s">
        <v>1393</v>
      </c>
      <c r="J49" s="186" t="s">
        <v>769</v>
      </c>
      <c r="K49" s="187" t="s">
        <v>5501</v>
      </c>
      <c r="L49" s="186" t="s">
        <v>6829</v>
      </c>
      <c r="M49" s="188"/>
    </row>
    <row r="50" spans="1:13" s="207" customFormat="1" x14ac:dyDescent="0.2">
      <c r="A50" s="179" t="s">
        <v>6596</v>
      </c>
      <c r="B50" s="206" t="s">
        <v>7012</v>
      </c>
      <c r="C50" s="89" t="s">
        <v>1393</v>
      </c>
      <c r="D50" s="181"/>
      <c r="E50" s="194"/>
      <c r="F50" s="194">
        <v>14300</v>
      </c>
      <c r="G50" s="195"/>
      <c r="H50" s="89" t="s">
        <v>1393</v>
      </c>
      <c r="I50" s="89" t="s">
        <v>1393</v>
      </c>
      <c r="J50" s="89" t="s">
        <v>769</v>
      </c>
      <c r="K50" s="56" t="s">
        <v>5501</v>
      </c>
      <c r="L50" s="89" t="s">
        <v>6830</v>
      </c>
      <c r="M50" s="182"/>
    </row>
    <row r="51" spans="1:13" s="178" customFormat="1" x14ac:dyDescent="0.2">
      <c r="A51" s="183" t="s">
        <v>6597</v>
      </c>
      <c r="B51" s="208" t="s">
        <v>7013</v>
      </c>
      <c r="C51" s="186" t="s">
        <v>3021</v>
      </c>
      <c r="D51" s="186"/>
      <c r="E51" s="198"/>
      <c r="F51" s="198">
        <v>3800</v>
      </c>
      <c r="G51" s="197"/>
      <c r="H51" s="186" t="s">
        <v>3021</v>
      </c>
      <c r="I51" s="186" t="s">
        <v>3021</v>
      </c>
      <c r="J51" s="186" t="s">
        <v>769</v>
      </c>
      <c r="K51" s="187" t="s">
        <v>6782</v>
      </c>
      <c r="L51" s="186" t="s">
        <v>6831</v>
      </c>
      <c r="M51" s="188"/>
    </row>
    <row r="52" spans="1:13" s="207" customFormat="1" x14ac:dyDescent="0.2">
      <c r="A52" s="179" t="s">
        <v>6598</v>
      </c>
      <c r="B52" s="208" t="s">
        <v>7014</v>
      </c>
      <c r="C52" s="89" t="s">
        <v>295</v>
      </c>
      <c r="D52" s="181"/>
      <c r="E52" s="194"/>
      <c r="F52" s="194">
        <v>10300</v>
      </c>
      <c r="G52" s="195"/>
      <c r="H52" s="89" t="s">
        <v>295</v>
      </c>
      <c r="I52" s="89"/>
      <c r="J52" s="89" t="s">
        <v>769</v>
      </c>
      <c r="K52" s="56" t="s">
        <v>6782</v>
      </c>
      <c r="L52" s="89" t="s">
        <v>6832</v>
      </c>
      <c r="M52" s="182"/>
    </row>
    <row r="53" spans="1:13" s="178" customFormat="1" x14ac:dyDescent="0.2">
      <c r="A53" s="183" t="s">
        <v>6599</v>
      </c>
      <c r="B53" s="208" t="s">
        <v>7015</v>
      </c>
      <c r="C53" s="186" t="s">
        <v>4551</v>
      </c>
      <c r="D53" s="186"/>
      <c r="E53" s="198"/>
      <c r="F53" s="198">
        <v>4000</v>
      </c>
      <c r="G53" s="197"/>
      <c r="H53" s="186" t="s">
        <v>4551</v>
      </c>
      <c r="I53" s="186"/>
      <c r="J53" s="186" t="s">
        <v>769</v>
      </c>
      <c r="K53" s="187" t="s">
        <v>6782</v>
      </c>
      <c r="L53" s="186" t="s">
        <v>6833</v>
      </c>
      <c r="M53" s="188"/>
    </row>
    <row r="54" spans="1:13" s="207" customFormat="1" x14ac:dyDescent="0.2">
      <c r="A54" s="179" t="s">
        <v>6600</v>
      </c>
      <c r="B54" s="206" t="s">
        <v>7016</v>
      </c>
      <c r="C54" s="89" t="s">
        <v>5657</v>
      </c>
      <c r="D54" s="181"/>
      <c r="E54" s="194"/>
      <c r="F54" s="194">
        <v>29802.5</v>
      </c>
      <c r="G54" s="195"/>
      <c r="H54" s="89" t="s">
        <v>5657</v>
      </c>
      <c r="I54" s="89"/>
      <c r="J54" s="89" t="s">
        <v>769</v>
      </c>
      <c r="K54" s="56" t="s">
        <v>6782</v>
      </c>
      <c r="L54" s="89" t="s">
        <v>6834</v>
      </c>
      <c r="M54" s="182"/>
    </row>
    <row r="55" spans="1:13" s="178" customFormat="1" x14ac:dyDescent="0.2">
      <c r="A55" s="183" t="s">
        <v>6601</v>
      </c>
      <c r="B55" s="208" t="s">
        <v>7017</v>
      </c>
      <c r="C55" s="186" t="s">
        <v>2142</v>
      </c>
      <c r="D55" s="186"/>
      <c r="E55" s="198"/>
      <c r="F55" s="198">
        <v>665</v>
      </c>
      <c r="G55" s="197"/>
      <c r="H55" s="186" t="s">
        <v>2142</v>
      </c>
      <c r="I55" s="186"/>
      <c r="J55" s="186" t="s">
        <v>769</v>
      </c>
      <c r="K55" s="187" t="s">
        <v>6783</v>
      </c>
      <c r="L55" s="186" t="s">
        <v>6835</v>
      </c>
      <c r="M55" s="188"/>
    </row>
    <row r="56" spans="1:13" s="207" customFormat="1" x14ac:dyDescent="0.2">
      <c r="A56" s="179" t="s">
        <v>6602</v>
      </c>
      <c r="B56" s="206" t="s">
        <v>7018</v>
      </c>
      <c r="C56" s="89" t="s">
        <v>6739</v>
      </c>
      <c r="D56" s="181"/>
      <c r="E56" s="194"/>
      <c r="F56" s="194">
        <v>1182.5899999999999</v>
      </c>
      <c r="G56" s="195"/>
      <c r="H56" s="89" t="s">
        <v>6739</v>
      </c>
      <c r="I56" s="89"/>
      <c r="J56" s="89" t="s">
        <v>769</v>
      </c>
      <c r="K56" s="56" t="s">
        <v>6784</v>
      </c>
      <c r="L56" s="89" t="s">
        <v>6824</v>
      </c>
      <c r="M56" s="182"/>
    </row>
    <row r="57" spans="1:13" s="178" customFormat="1" x14ac:dyDescent="0.2">
      <c r="A57" s="183" t="s">
        <v>6603</v>
      </c>
      <c r="B57" s="208" t="s">
        <v>7019</v>
      </c>
      <c r="C57" s="186" t="s">
        <v>3138</v>
      </c>
      <c r="D57" s="186"/>
      <c r="E57" s="198"/>
      <c r="F57" s="198">
        <v>1360</v>
      </c>
      <c r="G57" s="197"/>
      <c r="H57" s="197" t="s">
        <v>3138</v>
      </c>
      <c r="I57" s="197"/>
      <c r="J57" s="186" t="s">
        <v>769</v>
      </c>
      <c r="K57" s="187" t="s">
        <v>6784</v>
      </c>
      <c r="L57" s="186" t="s">
        <v>6836</v>
      </c>
      <c r="M57" s="188"/>
    </row>
    <row r="58" spans="1:13" s="207" customFormat="1" x14ac:dyDescent="0.2">
      <c r="A58" s="179" t="s">
        <v>6604</v>
      </c>
      <c r="B58" s="206" t="s">
        <v>7020</v>
      </c>
      <c r="C58" s="89" t="s">
        <v>3138</v>
      </c>
      <c r="D58" s="181"/>
      <c r="E58" s="194"/>
      <c r="F58" s="194">
        <v>420</v>
      </c>
      <c r="G58" s="195"/>
      <c r="H58" s="195" t="s">
        <v>3138</v>
      </c>
      <c r="I58" s="195"/>
      <c r="J58" s="89" t="s">
        <v>769</v>
      </c>
      <c r="K58" s="56" t="s">
        <v>6784</v>
      </c>
      <c r="L58" s="89" t="s">
        <v>6837</v>
      </c>
      <c r="M58" s="182"/>
    </row>
    <row r="59" spans="1:13" s="178" customFormat="1" x14ac:dyDescent="0.2">
      <c r="A59" s="183" t="s">
        <v>6605</v>
      </c>
      <c r="B59" s="208" t="s">
        <v>7021</v>
      </c>
      <c r="C59" s="186" t="s">
        <v>3933</v>
      </c>
      <c r="D59" s="186"/>
      <c r="E59" s="198"/>
      <c r="F59" s="198">
        <v>1000</v>
      </c>
      <c r="G59" s="197"/>
      <c r="H59" s="186" t="s">
        <v>3933</v>
      </c>
      <c r="I59" s="186"/>
      <c r="J59" s="186" t="s">
        <v>769</v>
      </c>
      <c r="K59" s="187" t="s">
        <v>5498</v>
      </c>
      <c r="L59" s="186" t="s">
        <v>2956</v>
      </c>
      <c r="M59" s="189"/>
    </row>
    <row r="60" spans="1:13" s="207" customFormat="1" x14ac:dyDescent="0.2">
      <c r="A60" s="179" t="s">
        <v>6606</v>
      </c>
      <c r="B60" s="206" t="s">
        <v>7022</v>
      </c>
      <c r="C60" s="89" t="s">
        <v>6742</v>
      </c>
      <c r="D60" s="181"/>
      <c r="E60" s="194"/>
      <c r="F60" s="194">
        <v>892.5</v>
      </c>
      <c r="G60" s="195"/>
      <c r="H60" s="89" t="s">
        <v>6742</v>
      </c>
      <c r="I60" s="89"/>
      <c r="J60" s="89" t="s">
        <v>769</v>
      </c>
      <c r="K60" s="56" t="s">
        <v>5498</v>
      </c>
      <c r="L60" s="89" t="s">
        <v>6838</v>
      </c>
      <c r="M60" s="182"/>
    </row>
    <row r="61" spans="1:13" s="178" customFormat="1" x14ac:dyDescent="0.2">
      <c r="A61" s="183" t="s">
        <v>6607</v>
      </c>
      <c r="B61" s="208" t="s">
        <v>7023</v>
      </c>
      <c r="C61" s="186" t="s">
        <v>3138</v>
      </c>
      <c r="D61" s="186"/>
      <c r="E61" s="198"/>
      <c r="F61" s="198">
        <v>39900</v>
      </c>
      <c r="G61" s="197"/>
      <c r="H61" s="186" t="s">
        <v>3138</v>
      </c>
      <c r="I61" s="186"/>
      <c r="J61" s="186" t="s">
        <v>4569</v>
      </c>
      <c r="K61" s="187" t="s">
        <v>5498</v>
      </c>
      <c r="L61" s="186" t="s">
        <v>6839</v>
      </c>
      <c r="M61" s="188"/>
    </row>
    <row r="62" spans="1:13" s="207" customFormat="1" x14ac:dyDescent="0.2">
      <c r="A62" s="179" t="s">
        <v>6608</v>
      </c>
      <c r="B62" s="206" t="s">
        <v>7024</v>
      </c>
      <c r="C62" s="89" t="s">
        <v>4545</v>
      </c>
      <c r="D62" s="181"/>
      <c r="E62" s="194"/>
      <c r="F62" s="194">
        <v>39900</v>
      </c>
      <c r="G62" s="195"/>
      <c r="H62" s="89" t="s">
        <v>4545</v>
      </c>
      <c r="I62" s="89"/>
      <c r="J62" s="89" t="s">
        <v>4569</v>
      </c>
      <c r="K62" s="56" t="s">
        <v>4576</v>
      </c>
      <c r="L62" s="89" t="s">
        <v>6840</v>
      </c>
      <c r="M62" s="182"/>
    </row>
    <row r="63" spans="1:13" s="178" customFormat="1" x14ac:dyDescent="0.2">
      <c r="A63" s="183" t="s">
        <v>6609</v>
      </c>
      <c r="B63" s="208" t="s">
        <v>7025</v>
      </c>
      <c r="C63" s="186" t="s">
        <v>184</v>
      </c>
      <c r="D63" s="186"/>
      <c r="E63" s="198"/>
      <c r="F63" s="198">
        <v>4000</v>
      </c>
      <c r="G63" s="197"/>
      <c r="H63" s="186" t="s">
        <v>184</v>
      </c>
      <c r="I63" s="186"/>
      <c r="J63" s="186" t="s">
        <v>769</v>
      </c>
      <c r="K63" s="187" t="s">
        <v>4576</v>
      </c>
      <c r="L63" s="186" t="s">
        <v>6841</v>
      </c>
      <c r="M63" s="188"/>
    </row>
    <row r="64" spans="1:13" s="207" customFormat="1" x14ac:dyDescent="0.2">
      <c r="A64" s="179" t="s">
        <v>6610</v>
      </c>
      <c r="B64" s="206" t="s">
        <v>7026</v>
      </c>
      <c r="C64" s="89" t="s">
        <v>1395</v>
      </c>
      <c r="D64" s="181"/>
      <c r="E64" s="194"/>
      <c r="F64" s="194">
        <v>1000</v>
      </c>
      <c r="G64" s="195"/>
      <c r="H64" s="89" t="s">
        <v>1395</v>
      </c>
      <c r="I64" s="89"/>
      <c r="J64" s="89" t="s">
        <v>769</v>
      </c>
      <c r="K64" s="56" t="s">
        <v>4576</v>
      </c>
      <c r="L64" s="89" t="s">
        <v>6842</v>
      </c>
      <c r="M64" s="182"/>
    </row>
    <row r="65" spans="1:13" s="178" customFormat="1" x14ac:dyDescent="0.2">
      <c r="A65" s="183" t="s">
        <v>6611</v>
      </c>
      <c r="B65" s="208" t="s">
        <v>7027</v>
      </c>
      <c r="C65" s="186" t="s">
        <v>3021</v>
      </c>
      <c r="D65" s="186"/>
      <c r="E65" s="198"/>
      <c r="F65" s="198">
        <v>1446</v>
      </c>
      <c r="G65" s="197"/>
      <c r="H65" s="186" t="s">
        <v>3021</v>
      </c>
      <c r="I65" s="186"/>
      <c r="J65" s="186" t="s">
        <v>769</v>
      </c>
      <c r="K65" s="187" t="s">
        <v>4576</v>
      </c>
      <c r="L65" s="186" t="s">
        <v>6843</v>
      </c>
      <c r="M65" s="189"/>
    </row>
    <row r="66" spans="1:13" s="207" customFormat="1" x14ac:dyDescent="0.2">
      <c r="A66" s="179" t="s">
        <v>6612</v>
      </c>
      <c r="B66" s="206" t="s">
        <v>7028</v>
      </c>
      <c r="C66" s="89" t="s">
        <v>2142</v>
      </c>
      <c r="D66" s="181"/>
      <c r="E66" s="194"/>
      <c r="F66" s="194">
        <v>48</v>
      </c>
      <c r="G66" s="195"/>
      <c r="H66" s="89" t="s">
        <v>2142</v>
      </c>
      <c r="I66" s="89"/>
      <c r="J66" s="89" t="s">
        <v>769</v>
      </c>
      <c r="K66" s="56" t="s">
        <v>4576</v>
      </c>
      <c r="L66" s="89" t="s">
        <v>6844</v>
      </c>
      <c r="M66" s="182"/>
    </row>
    <row r="67" spans="1:13" s="178" customFormat="1" x14ac:dyDescent="0.2">
      <c r="A67" s="183" t="s">
        <v>6613</v>
      </c>
      <c r="B67" s="208" t="s">
        <v>7029</v>
      </c>
      <c r="C67" s="186" t="s">
        <v>7166</v>
      </c>
      <c r="D67" s="186"/>
      <c r="E67" s="198"/>
      <c r="F67" s="198">
        <v>2276</v>
      </c>
      <c r="G67" s="197"/>
      <c r="H67" s="186" t="s">
        <v>5784</v>
      </c>
      <c r="I67" s="186"/>
      <c r="J67" s="186" t="s">
        <v>769</v>
      </c>
      <c r="K67" s="187" t="s">
        <v>4576</v>
      </c>
      <c r="L67" s="186" t="s">
        <v>6845</v>
      </c>
      <c r="M67" s="188"/>
    </row>
    <row r="68" spans="1:13" s="207" customFormat="1" x14ac:dyDescent="0.2">
      <c r="A68" s="179" t="s">
        <v>6614</v>
      </c>
      <c r="B68" s="206" t="s">
        <v>7030</v>
      </c>
      <c r="C68" s="89" t="s">
        <v>6740</v>
      </c>
      <c r="D68" s="181"/>
      <c r="E68" s="194"/>
      <c r="F68" s="194">
        <v>10000</v>
      </c>
      <c r="G68" s="195"/>
      <c r="H68" s="89" t="s">
        <v>6740</v>
      </c>
      <c r="I68" s="89"/>
      <c r="J68" s="89" t="s">
        <v>769</v>
      </c>
      <c r="K68" s="56" t="s">
        <v>4576</v>
      </c>
      <c r="L68" s="89" t="s">
        <v>6846</v>
      </c>
      <c r="M68" s="182"/>
    </row>
    <row r="69" spans="1:13" s="178" customFormat="1" x14ac:dyDescent="0.2">
      <c r="A69" s="183" t="s">
        <v>6615</v>
      </c>
      <c r="B69" s="208" t="s">
        <v>7031</v>
      </c>
      <c r="C69" s="186" t="s">
        <v>6743</v>
      </c>
      <c r="D69" s="186"/>
      <c r="E69" s="198"/>
      <c r="F69" s="198">
        <v>4000</v>
      </c>
      <c r="G69" s="197"/>
      <c r="H69" s="186" t="s">
        <v>6743</v>
      </c>
      <c r="I69" s="186"/>
      <c r="J69" s="186" t="s">
        <v>769</v>
      </c>
      <c r="K69" s="187" t="s">
        <v>4576</v>
      </c>
      <c r="L69" s="186" t="s">
        <v>6809</v>
      </c>
      <c r="M69" s="188"/>
    </row>
    <row r="70" spans="1:13" s="207" customFormat="1" x14ac:dyDescent="0.2">
      <c r="A70" s="179" t="s">
        <v>6616</v>
      </c>
      <c r="B70" s="206" t="s">
        <v>7032</v>
      </c>
      <c r="C70" s="89" t="s">
        <v>741</v>
      </c>
      <c r="D70" s="181"/>
      <c r="E70" s="194"/>
      <c r="F70" s="194">
        <v>800</v>
      </c>
      <c r="G70" s="195"/>
      <c r="H70" s="89" t="s">
        <v>741</v>
      </c>
      <c r="I70" s="89"/>
      <c r="J70" s="89" t="s">
        <v>769</v>
      </c>
      <c r="K70" s="56" t="s">
        <v>3481</v>
      </c>
      <c r="L70" s="89" t="s">
        <v>6847</v>
      </c>
      <c r="M70" s="182"/>
    </row>
    <row r="71" spans="1:13" s="207" customFormat="1" x14ac:dyDescent="0.2">
      <c r="A71" s="183" t="s">
        <v>7161</v>
      </c>
      <c r="B71" s="208" t="s">
        <v>7162</v>
      </c>
      <c r="C71" s="186" t="s">
        <v>7163</v>
      </c>
      <c r="D71" s="186"/>
      <c r="E71" s="198">
        <f>284371.56+5700</f>
        <v>290071.56</v>
      </c>
      <c r="F71" s="198">
        <v>271113.46000000002</v>
      </c>
      <c r="G71" s="197">
        <v>5700</v>
      </c>
      <c r="H71" s="186"/>
      <c r="I71" s="186" t="s">
        <v>7164</v>
      </c>
      <c r="J71" s="186" t="s">
        <v>7155</v>
      </c>
      <c r="K71" s="187" t="s">
        <v>5665</v>
      </c>
      <c r="L71" s="186" t="s">
        <v>7165</v>
      </c>
      <c r="M71" s="188"/>
    </row>
    <row r="72" spans="1:13" s="178" customFormat="1" x14ac:dyDescent="0.2">
      <c r="A72" s="179" t="s">
        <v>6617</v>
      </c>
      <c r="B72" s="208" t="s">
        <v>7033</v>
      </c>
      <c r="C72" s="89" t="s">
        <v>3824</v>
      </c>
      <c r="D72" s="181"/>
      <c r="E72" s="194"/>
      <c r="F72" s="194">
        <v>4533.5</v>
      </c>
      <c r="G72" s="195"/>
      <c r="H72" s="89" t="s">
        <v>3824</v>
      </c>
      <c r="I72" s="89"/>
      <c r="J72" s="89" t="s">
        <v>769</v>
      </c>
      <c r="K72" s="56" t="s">
        <v>3482</v>
      </c>
      <c r="L72" s="89" t="s">
        <v>6848</v>
      </c>
      <c r="M72" s="182"/>
    </row>
    <row r="73" spans="1:13" s="207" customFormat="1" x14ac:dyDescent="0.2">
      <c r="A73" s="183" t="s">
        <v>6618</v>
      </c>
      <c r="B73" s="208" t="s">
        <v>7034</v>
      </c>
      <c r="C73" s="186" t="s">
        <v>3457</v>
      </c>
      <c r="D73" s="186"/>
      <c r="E73" s="198"/>
      <c r="F73" s="198">
        <v>450</v>
      </c>
      <c r="G73" s="197"/>
      <c r="H73" s="186" t="s">
        <v>3457</v>
      </c>
      <c r="I73" s="186"/>
      <c r="J73" s="186" t="s">
        <v>769</v>
      </c>
      <c r="K73" s="187" t="s">
        <v>3482</v>
      </c>
      <c r="L73" s="186" t="s">
        <v>6849</v>
      </c>
      <c r="M73" s="188"/>
    </row>
    <row r="74" spans="1:13" s="178" customFormat="1" x14ac:dyDescent="0.2">
      <c r="A74" s="179" t="s">
        <v>6619</v>
      </c>
      <c r="B74" s="206" t="s">
        <v>7035</v>
      </c>
      <c r="C74" s="89" t="s">
        <v>1758</v>
      </c>
      <c r="D74" s="181"/>
      <c r="E74" s="194"/>
      <c r="F74" s="194">
        <v>6903.3</v>
      </c>
      <c r="G74" s="195"/>
      <c r="H74" s="89" t="s">
        <v>6959</v>
      </c>
      <c r="I74" s="89" t="s">
        <v>6959</v>
      </c>
      <c r="J74" s="89" t="s">
        <v>1254</v>
      </c>
      <c r="K74" s="56" t="s">
        <v>3482</v>
      </c>
      <c r="L74" s="89" t="s">
        <v>4624</v>
      </c>
      <c r="M74" s="182"/>
    </row>
    <row r="75" spans="1:13" s="207" customFormat="1" x14ac:dyDescent="0.2">
      <c r="A75" s="183" t="s">
        <v>6620</v>
      </c>
      <c r="B75" s="208" t="s">
        <v>7036</v>
      </c>
      <c r="C75" s="186" t="s">
        <v>1393</v>
      </c>
      <c r="D75" s="186"/>
      <c r="E75" s="198"/>
      <c r="F75" s="198">
        <v>1760</v>
      </c>
      <c r="G75" s="197"/>
      <c r="H75" s="186" t="s">
        <v>1393</v>
      </c>
      <c r="I75" s="186" t="s">
        <v>1393</v>
      </c>
      <c r="J75" s="186" t="s">
        <v>769</v>
      </c>
      <c r="K75" s="187" t="s">
        <v>3482</v>
      </c>
      <c r="L75" s="186" t="s">
        <v>6850</v>
      </c>
      <c r="M75" s="188"/>
    </row>
    <row r="76" spans="1:13" s="178" customFormat="1" x14ac:dyDescent="0.2">
      <c r="A76" s="179" t="s">
        <v>6621</v>
      </c>
      <c r="B76" s="206" t="s">
        <v>7037</v>
      </c>
      <c r="C76" s="89" t="s">
        <v>6298</v>
      </c>
      <c r="D76" s="181"/>
      <c r="E76" s="194"/>
      <c r="F76" s="194">
        <v>3500</v>
      </c>
      <c r="G76" s="195"/>
      <c r="H76" s="89" t="s">
        <v>6298</v>
      </c>
      <c r="I76" s="89" t="s">
        <v>6298</v>
      </c>
      <c r="J76" s="89" t="s">
        <v>769</v>
      </c>
      <c r="K76" s="56" t="s">
        <v>3482</v>
      </c>
      <c r="L76" s="89" t="s">
        <v>6397</v>
      </c>
      <c r="M76" s="182"/>
    </row>
    <row r="77" spans="1:13" s="207" customFormat="1" x14ac:dyDescent="0.2">
      <c r="A77" s="183" t="s">
        <v>6622</v>
      </c>
      <c r="B77" s="208" t="s">
        <v>7038</v>
      </c>
      <c r="C77" s="186" t="s">
        <v>297</v>
      </c>
      <c r="D77" s="186"/>
      <c r="E77" s="198"/>
      <c r="F77" s="198">
        <v>750</v>
      </c>
      <c r="G77" s="197"/>
      <c r="H77" s="197" t="s">
        <v>297</v>
      </c>
      <c r="I77" s="197" t="s">
        <v>297</v>
      </c>
      <c r="J77" s="186" t="s">
        <v>769</v>
      </c>
      <c r="K77" s="187" t="s">
        <v>3482</v>
      </c>
      <c r="L77" s="186" t="s">
        <v>6851</v>
      </c>
      <c r="M77" s="188"/>
    </row>
    <row r="78" spans="1:13" s="178" customFormat="1" x14ac:dyDescent="0.2">
      <c r="A78" s="179" t="s">
        <v>6623</v>
      </c>
      <c r="B78" s="206" t="s">
        <v>7039</v>
      </c>
      <c r="C78" s="89" t="s">
        <v>6744</v>
      </c>
      <c r="D78" s="181"/>
      <c r="E78" s="194"/>
      <c r="F78" s="194">
        <v>360</v>
      </c>
      <c r="G78" s="195"/>
      <c r="H78" s="195" t="s">
        <v>6744</v>
      </c>
      <c r="I78" s="195" t="s">
        <v>6744</v>
      </c>
      <c r="J78" s="89" t="s">
        <v>769</v>
      </c>
      <c r="K78" s="56" t="s">
        <v>3482</v>
      </c>
      <c r="L78" s="89" t="s">
        <v>6852</v>
      </c>
      <c r="M78" s="182"/>
    </row>
    <row r="79" spans="1:13" s="207" customFormat="1" x14ac:dyDescent="0.2">
      <c r="A79" s="183" t="s">
        <v>6624</v>
      </c>
      <c r="B79" s="208" t="s">
        <v>7040</v>
      </c>
      <c r="C79" s="186" t="s">
        <v>5012</v>
      </c>
      <c r="D79" s="186"/>
      <c r="E79" s="198"/>
      <c r="F79" s="198">
        <v>1000</v>
      </c>
      <c r="G79" s="197"/>
      <c r="H79" s="186" t="s">
        <v>5012</v>
      </c>
      <c r="I79" s="186" t="s">
        <v>5012</v>
      </c>
      <c r="J79" s="186" t="s">
        <v>769</v>
      </c>
      <c r="K79" s="187" t="s">
        <v>4579</v>
      </c>
      <c r="L79" s="186" t="s">
        <v>6853</v>
      </c>
      <c r="M79" s="189"/>
    </row>
    <row r="80" spans="1:13" s="178" customFormat="1" x14ac:dyDescent="0.2">
      <c r="A80" s="179" t="s">
        <v>6625</v>
      </c>
      <c r="B80" s="206" t="s">
        <v>7041</v>
      </c>
      <c r="C80" s="89" t="s">
        <v>3468</v>
      </c>
      <c r="D80" s="181"/>
      <c r="E80" s="194"/>
      <c r="F80" s="194">
        <v>1685</v>
      </c>
      <c r="G80" s="195"/>
      <c r="H80" s="89" t="s">
        <v>3468</v>
      </c>
      <c r="I80" s="89" t="s">
        <v>3468</v>
      </c>
      <c r="J80" s="89" t="s">
        <v>769</v>
      </c>
      <c r="K80" s="56" t="s">
        <v>4579</v>
      </c>
      <c r="L80" s="89" t="s">
        <v>6854</v>
      </c>
      <c r="M80" s="182"/>
    </row>
    <row r="81" spans="1:13" s="207" customFormat="1" x14ac:dyDescent="0.2">
      <c r="A81" s="183" t="s">
        <v>6626</v>
      </c>
      <c r="B81" s="208" t="s">
        <v>7042</v>
      </c>
      <c r="C81" s="186" t="s">
        <v>468</v>
      </c>
      <c r="D81" s="186"/>
      <c r="E81" s="198"/>
      <c r="F81" s="198">
        <v>2850</v>
      </c>
      <c r="G81" s="197"/>
      <c r="H81" s="186" t="s">
        <v>468</v>
      </c>
      <c r="I81" s="186" t="s">
        <v>468</v>
      </c>
      <c r="J81" s="186" t="s">
        <v>769</v>
      </c>
      <c r="K81" s="187" t="s">
        <v>4579</v>
      </c>
      <c r="L81" s="186" t="s">
        <v>3495</v>
      </c>
      <c r="M81" s="188"/>
    </row>
    <row r="82" spans="1:13" s="178" customFormat="1" x14ac:dyDescent="0.2">
      <c r="A82" s="179" t="s">
        <v>6627</v>
      </c>
      <c r="B82" s="206" t="s">
        <v>7043</v>
      </c>
      <c r="C82" s="89" t="s">
        <v>468</v>
      </c>
      <c r="D82" s="181"/>
      <c r="E82" s="194"/>
      <c r="F82" s="194">
        <v>350</v>
      </c>
      <c r="G82" s="195"/>
      <c r="H82" s="89" t="s">
        <v>468</v>
      </c>
      <c r="I82" s="89" t="s">
        <v>468</v>
      </c>
      <c r="J82" s="89" t="s">
        <v>769</v>
      </c>
      <c r="K82" s="56" t="s">
        <v>4579</v>
      </c>
      <c r="L82" s="89" t="s">
        <v>6855</v>
      </c>
      <c r="M82" s="182"/>
    </row>
    <row r="83" spans="1:13" s="207" customFormat="1" x14ac:dyDescent="0.2">
      <c r="A83" s="183" t="s">
        <v>6628</v>
      </c>
      <c r="B83" s="208" t="s">
        <v>7044</v>
      </c>
      <c r="C83" s="186" t="s">
        <v>221</v>
      </c>
      <c r="D83" s="186"/>
      <c r="E83" s="198"/>
      <c r="F83" s="198">
        <v>3930</v>
      </c>
      <c r="G83" s="197"/>
      <c r="H83" s="186" t="s">
        <v>221</v>
      </c>
      <c r="I83" s="186" t="s">
        <v>221</v>
      </c>
      <c r="J83" s="186" t="s">
        <v>769</v>
      </c>
      <c r="K83" s="187" t="s">
        <v>4579</v>
      </c>
      <c r="L83" s="186" t="s">
        <v>6856</v>
      </c>
      <c r="M83" s="188"/>
    </row>
    <row r="84" spans="1:13" s="178" customFormat="1" x14ac:dyDescent="0.2">
      <c r="A84" s="179" t="s">
        <v>6629</v>
      </c>
      <c r="B84" s="206" t="s">
        <v>7045</v>
      </c>
      <c r="C84" s="89" t="s">
        <v>1393</v>
      </c>
      <c r="D84" s="181"/>
      <c r="E84" s="194"/>
      <c r="F84" s="194">
        <v>6860</v>
      </c>
      <c r="G84" s="195"/>
      <c r="H84" s="89" t="s">
        <v>1393</v>
      </c>
      <c r="I84" s="89" t="s">
        <v>1393</v>
      </c>
      <c r="J84" s="89" t="s">
        <v>769</v>
      </c>
      <c r="K84" s="56" t="s">
        <v>3485</v>
      </c>
      <c r="L84" s="89" t="s">
        <v>6857</v>
      </c>
      <c r="M84" s="182"/>
    </row>
    <row r="85" spans="1:13" s="207" customFormat="1" x14ac:dyDescent="0.2">
      <c r="A85" s="183" t="s">
        <v>6630</v>
      </c>
      <c r="B85" s="208" t="s">
        <v>7046</v>
      </c>
      <c r="C85" s="186" t="s">
        <v>6739</v>
      </c>
      <c r="D85" s="186"/>
      <c r="E85" s="198"/>
      <c r="F85" s="198">
        <v>436.97</v>
      </c>
      <c r="G85" s="197"/>
      <c r="H85" s="186" t="s">
        <v>6739</v>
      </c>
      <c r="I85" s="186" t="s">
        <v>6739</v>
      </c>
      <c r="J85" s="186" t="s">
        <v>769</v>
      </c>
      <c r="K85" s="187" t="s">
        <v>5504</v>
      </c>
      <c r="L85" s="186" t="s">
        <v>6824</v>
      </c>
      <c r="M85" s="189"/>
    </row>
    <row r="86" spans="1:13" s="178" customFormat="1" x14ac:dyDescent="0.2">
      <c r="A86" s="179" t="s">
        <v>6631</v>
      </c>
      <c r="B86" s="206" t="s">
        <v>7047</v>
      </c>
      <c r="C86" s="89" t="s">
        <v>2142</v>
      </c>
      <c r="D86" s="181"/>
      <c r="E86" s="194"/>
      <c r="F86" s="194">
        <v>1148.98</v>
      </c>
      <c r="G86" s="195"/>
      <c r="H86" s="89" t="s">
        <v>2142</v>
      </c>
      <c r="I86" s="89" t="s">
        <v>2142</v>
      </c>
      <c r="J86" s="89" t="s">
        <v>769</v>
      </c>
      <c r="K86" s="56" t="s">
        <v>5504</v>
      </c>
      <c r="L86" s="89" t="s">
        <v>6858</v>
      </c>
      <c r="M86" s="182"/>
    </row>
    <row r="87" spans="1:13" s="207" customFormat="1" x14ac:dyDescent="0.2">
      <c r="A87" s="183" t="s">
        <v>6632</v>
      </c>
      <c r="B87" s="208" t="s">
        <v>7048</v>
      </c>
      <c r="C87" s="186" t="s">
        <v>2142</v>
      </c>
      <c r="D87" s="186"/>
      <c r="E87" s="198"/>
      <c r="F87" s="198">
        <v>3350</v>
      </c>
      <c r="G87" s="197"/>
      <c r="H87" s="186" t="s">
        <v>2142</v>
      </c>
      <c r="I87" s="186" t="s">
        <v>2142</v>
      </c>
      <c r="J87" s="186" t="s">
        <v>769</v>
      </c>
      <c r="K87" s="187" t="s">
        <v>5504</v>
      </c>
      <c r="L87" s="186" t="s">
        <v>6859</v>
      </c>
      <c r="M87" s="188"/>
    </row>
    <row r="88" spans="1:13" s="178" customFormat="1" x14ac:dyDescent="0.2">
      <c r="A88" s="179" t="s">
        <v>6633</v>
      </c>
      <c r="B88" s="206" t="s">
        <v>7049</v>
      </c>
      <c r="C88" s="89" t="s">
        <v>6745</v>
      </c>
      <c r="D88" s="181"/>
      <c r="E88" s="194"/>
      <c r="F88" s="194">
        <v>920</v>
      </c>
      <c r="G88" s="195"/>
      <c r="H88" s="89" t="s">
        <v>6745</v>
      </c>
      <c r="I88" s="89" t="s">
        <v>6745</v>
      </c>
      <c r="J88" s="89" t="s">
        <v>769</v>
      </c>
      <c r="K88" s="56" t="s">
        <v>4581</v>
      </c>
      <c r="L88" s="89" t="s">
        <v>6860</v>
      </c>
      <c r="M88" s="182"/>
    </row>
    <row r="89" spans="1:13" s="207" customFormat="1" x14ac:dyDescent="0.2">
      <c r="A89" s="183" t="s">
        <v>6634</v>
      </c>
      <c r="B89" s="208" t="s">
        <v>7050</v>
      </c>
      <c r="C89" s="186" t="s">
        <v>6745</v>
      </c>
      <c r="D89" s="186"/>
      <c r="E89" s="198"/>
      <c r="F89" s="198">
        <v>1000</v>
      </c>
      <c r="G89" s="197"/>
      <c r="H89" s="186" t="s">
        <v>6745</v>
      </c>
      <c r="I89" s="186" t="s">
        <v>6745</v>
      </c>
      <c r="J89" s="186" t="s">
        <v>769</v>
      </c>
      <c r="K89" s="187" t="s">
        <v>4581</v>
      </c>
      <c r="L89" s="186" t="s">
        <v>6861</v>
      </c>
      <c r="M89" s="188"/>
    </row>
    <row r="90" spans="1:13" s="207" customFormat="1" x14ac:dyDescent="0.2">
      <c r="A90" s="179" t="s">
        <v>7175</v>
      </c>
      <c r="B90" s="206" t="s">
        <v>7178</v>
      </c>
      <c r="C90" s="89" t="s">
        <v>6769</v>
      </c>
      <c r="D90" s="181"/>
      <c r="E90" s="194">
        <f>296000+98000</f>
        <v>394000</v>
      </c>
      <c r="F90" s="194">
        <f>240700+92100</f>
        <v>332800</v>
      </c>
      <c r="G90" s="195"/>
      <c r="H90" s="89"/>
      <c r="I90" s="89" t="s">
        <v>7177</v>
      </c>
      <c r="J90" s="89" t="s">
        <v>7155</v>
      </c>
      <c r="K90" s="56" t="s">
        <v>4582</v>
      </c>
      <c r="L90" s="89" t="s">
        <v>7176</v>
      </c>
      <c r="M90" s="182"/>
    </row>
    <row r="91" spans="1:13" s="178" customFormat="1" x14ac:dyDescent="0.2">
      <c r="A91" s="183" t="s">
        <v>6635</v>
      </c>
      <c r="B91" s="208" t="s">
        <v>7051</v>
      </c>
      <c r="C91" s="186" t="s">
        <v>277</v>
      </c>
      <c r="D91" s="186"/>
      <c r="E91" s="198"/>
      <c r="F91" s="198">
        <v>159</v>
      </c>
      <c r="G91" s="197"/>
      <c r="H91" s="186" t="s">
        <v>277</v>
      </c>
      <c r="I91" s="186" t="s">
        <v>277</v>
      </c>
      <c r="J91" s="186" t="s">
        <v>769</v>
      </c>
      <c r="K91" s="187" t="s">
        <v>4582</v>
      </c>
      <c r="L91" s="186" t="s">
        <v>6862</v>
      </c>
      <c r="M91" s="188"/>
    </row>
    <row r="92" spans="1:13" s="207" customFormat="1" x14ac:dyDescent="0.2">
      <c r="A92" s="179" t="s">
        <v>6636</v>
      </c>
      <c r="B92" s="208" t="s">
        <v>7052</v>
      </c>
      <c r="C92" s="89" t="s">
        <v>744</v>
      </c>
      <c r="D92" s="181"/>
      <c r="E92" s="194"/>
      <c r="F92" s="194">
        <v>4171</v>
      </c>
      <c r="G92" s="195"/>
      <c r="H92" s="89" t="s">
        <v>744</v>
      </c>
      <c r="I92" s="89" t="s">
        <v>744</v>
      </c>
      <c r="J92" s="89" t="s">
        <v>769</v>
      </c>
      <c r="K92" s="56" t="s">
        <v>4582</v>
      </c>
      <c r="L92" s="89" t="s">
        <v>6863</v>
      </c>
      <c r="M92" s="182"/>
    </row>
    <row r="93" spans="1:13" s="178" customFormat="1" x14ac:dyDescent="0.2">
      <c r="A93" s="183" t="s">
        <v>6637</v>
      </c>
      <c r="B93" s="208" t="s">
        <v>7053</v>
      </c>
      <c r="C93" s="186" t="s">
        <v>4220</v>
      </c>
      <c r="D93" s="186"/>
      <c r="E93" s="198"/>
      <c r="F93" s="198">
        <v>7200</v>
      </c>
      <c r="G93" s="197"/>
      <c r="H93" s="186" t="s">
        <v>4220</v>
      </c>
      <c r="I93" s="186" t="s">
        <v>4220</v>
      </c>
      <c r="J93" s="186" t="s">
        <v>769</v>
      </c>
      <c r="K93" s="187" t="s">
        <v>4582</v>
      </c>
      <c r="L93" s="186" t="s">
        <v>6864</v>
      </c>
      <c r="M93" s="188"/>
    </row>
    <row r="94" spans="1:13" s="207" customFormat="1" x14ac:dyDescent="0.2">
      <c r="A94" s="179" t="s">
        <v>6638</v>
      </c>
      <c r="B94" s="206" t="s">
        <v>7054</v>
      </c>
      <c r="C94" s="89" t="s">
        <v>6746</v>
      </c>
      <c r="D94" s="181"/>
      <c r="E94" s="194"/>
      <c r="F94" s="194">
        <v>25000</v>
      </c>
      <c r="G94" s="195"/>
      <c r="H94" s="89" t="s">
        <v>6746</v>
      </c>
      <c r="I94" s="89" t="s">
        <v>6746</v>
      </c>
      <c r="J94" s="89" t="s">
        <v>769</v>
      </c>
      <c r="K94" s="56" t="s">
        <v>4582</v>
      </c>
      <c r="L94" s="89" t="s">
        <v>6865</v>
      </c>
      <c r="M94" s="182"/>
    </row>
    <row r="95" spans="1:13" s="178" customFormat="1" x14ac:dyDescent="0.2">
      <c r="A95" s="183" t="s">
        <v>6639</v>
      </c>
      <c r="B95" s="208" t="s">
        <v>7055</v>
      </c>
      <c r="C95" s="186" t="s">
        <v>3083</v>
      </c>
      <c r="D95" s="186"/>
      <c r="E95" s="198"/>
      <c r="F95" s="198">
        <v>7386.12</v>
      </c>
      <c r="G95" s="197"/>
      <c r="H95" s="186" t="s">
        <v>3083</v>
      </c>
      <c r="I95" s="186" t="s">
        <v>3083</v>
      </c>
      <c r="J95" s="186" t="s">
        <v>769</v>
      </c>
      <c r="K95" s="187" t="s">
        <v>4582</v>
      </c>
      <c r="L95" s="186" t="s">
        <v>6866</v>
      </c>
      <c r="M95" s="188"/>
    </row>
    <row r="96" spans="1:13" s="178" customFormat="1" x14ac:dyDescent="0.2">
      <c r="A96" s="179" t="s">
        <v>7157</v>
      </c>
      <c r="B96" s="206" t="s">
        <v>7160</v>
      </c>
      <c r="C96" s="89" t="s">
        <v>5784</v>
      </c>
      <c r="D96" s="181"/>
      <c r="E96" s="194">
        <v>292107.83</v>
      </c>
      <c r="F96" s="194">
        <v>222928.72</v>
      </c>
      <c r="G96" s="195">
        <v>1000</v>
      </c>
      <c r="H96" s="89"/>
      <c r="I96" s="89" t="s">
        <v>7159</v>
      </c>
      <c r="J96" s="89" t="s">
        <v>7155</v>
      </c>
      <c r="K96" s="56" t="s">
        <v>4582</v>
      </c>
      <c r="L96" s="89" t="s">
        <v>7158</v>
      </c>
      <c r="M96" s="182"/>
    </row>
    <row r="97" spans="1:13" s="207" customFormat="1" x14ac:dyDescent="0.2">
      <c r="A97" s="183" t="s">
        <v>6640</v>
      </c>
      <c r="B97" s="208" t="s">
        <v>7056</v>
      </c>
      <c r="C97" s="186" t="s">
        <v>6747</v>
      </c>
      <c r="D97" s="186"/>
      <c r="E97" s="198"/>
      <c r="F97" s="198">
        <v>3375</v>
      </c>
      <c r="G97" s="197"/>
      <c r="H97" s="197" t="s">
        <v>6747</v>
      </c>
      <c r="I97" s="197" t="s">
        <v>6747</v>
      </c>
      <c r="J97" s="186" t="s">
        <v>769</v>
      </c>
      <c r="K97" s="187" t="s">
        <v>6785</v>
      </c>
      <c r="L97" s="186" t="s">
        <v>6867</v>
      </c>
      <c r="M97" s="188"/>
    </row>
    <row r="98" spans="1:13" s="178" customFormat="1" x14ac:dyDescent="0.2">
      <c r="A98" s="179" t="s">
        <v>6641</v>
      </c>
      <c r="B98" s="206" t="s">
        <v>7057</v>
      </c>
      <c r="C98" s="89" t="s">
        <v>6747</v>
      </c>
      <c r="D98" s="181"/>
      <c r="E98" s="194"/>
      <c r="F98" s="194">
        <v>3825</v>
      </c>
      <c r="G98" s="195"/>
      <c r="H98" s="195" t="s">
        <v>6747</v>
      </c>
      <c r="I98" s="195" t="s">
        <v>6747</v>
      </c>
      <c r="J98" s="89" t="s">
        <v>769</v>
      </c>
      <c r="K98" s="56" t="s">
        <v>6785</v>
      </c>
      <c r="L98" s="89" t="s">
        <v>6868</v>
      </c>
      <c r="M98" s="182"/>
    </row>
    <row r="99" spans="1:13" s="207" customFormat="1" x14ac:dyDescent="0.2">
      <c r="A99" s="183" t="s">
        <v>6642</v>
      </c>
      <c r="B99" s="208" t="s">
        <v>7058</v>
      </c>
      <c r="C99" s="186" t="s">
        <v>1761</v>
      </c>
      <c r="D99" s="186"/>
      <c r="E99" s="198"/>
      <c r="F99" s="198">
        <v>927.87</v>
      </c>
      <c r="G99" s="197"/>
      <c r="H99" s="186" t="s">
        <v>1761</v>
      </c>
      <c r="I99" s="186" t="s">
        <v>1761</v>
      </c>
      <c r="J99" s="186" t="s">
        <v>769</v>
      </c>
      <c r="K99" s="187" t="s">
        <v>6785</v>
      </c>
      <c r="L99" s="186" t="s">
        <v>6869</v>
      </c>
      <c r="M99" s="189"/>
    </row>
    <row r="100" spans="1:13" s="178" customFormat="1" x14ac:dyDescent="0.2">
      <c r="A100" s="179" t="s">
        <v>6643</v>
      </c>
      <c r="B100" s="206" t="s">
        <v>7059</v>
      </c>
      <c r="C100" s="89" t="s">
        <v>2620</v>
      </c>
      <c r="D100" s="181"/>
      <c r="E100" s="194"/>
      <c r="F100" s="194">
        <v>36000</v>
      </c>
      <c r="G100" s="195"/>
      <c r="H100" s="89" t="s">
        <v>2620</v>
      </c>
      <c r="I100" s="89" t="s">
        <v>2620</v>
      </c>
      <c r="J100" s="89" t="s">
        <v>4569</v>
      </c>
      <c r="K100" s="56" t="s">
        <v>6785</v>
      </c>
      <c r="L100" s="89" t="s">
        <v>6870</v>
      </c>
      <c r="M100" s="182"/>
    </row>
    <row r="101" spans="1:13" s="207" customFormat="1" x14ac:dyDescent="0.2">
      <c r="A101" s="183" t="s">
        <v>6644</v>
      </c>
      <c r="B101" s="208" t="s">
        <v>7060</v>
      </c>
      <c r="C101" s="186" t="s">
        <v>295</v>
      </c>
      <c r="D101" s="186"/>
      <c r="E101" s="198"/>
      <c r="F101" s="198">
        <v>4260</v>
      </c>
      <c r="G101" s="197"/>
      <c r="H101" s="186" t="s">
        <v>295</v>
      </c>
      <c r="I101" s="186" t="s">
        <v>295</v>
      </c>
      <c r="J101" s="186" t="s">
        <v>769</v>
      </c>
      <c r="K101" s="187" t="s">
        <v>6786</v>
      </c>
      <c r="L101" s="186" t="s">
        <v>6871</v>
      </c>
      <c r="M101" s="188"/>
    </row>
    <row r="102" spans="1:13" s="178" customFormat="1" x14ac:dyDescent="0.2">
      <c r="A102" s="179" t="s">
        <v>6645</v>
      </c>
      <c r="B102" s="206" t="s">
        <v>7061</v>
      </c>
      <c r="C102" s="89" t="s">
        <v>6748</v>
      </c>
      <c r="D102" s="181"/>
      <c r="E102" s="194"/>
      <c r="F102" s="194">
        <v>3200</v>
      </c>
      <c r="G102" s="195"/>
      <c r="H102" s="89" t="s">
        <v>6748</v>
      </c>
      <c r="I102" s="89" t="s">
        <v>6748</v>
      </c>
      <c r="J102" s="89" t="s">
        <v>769</v>
      </c>
      <c r="K102" s="56" t="s">
        <v>6786</v>
      </c>
      <c r="L102" s="89" t="s">
        <v>6872</v>
      </c>
      <c r="M102" s="182"/>
    </row>
    <row r="103" spans="1:13" s="207" customFormat="1" x14ac:dyDescent="0.2">
      <c r="A103" s="183" t="s">
        <v>6646</v>
      </c>
      <c r="B103" s="208" t="s">
        <v>7062</v>
      </c>
      <c r="C103" s="186" t="s">
        <v>5657</v>
      </c>
      <c r="D103" s="186"/>
      <c r="E103" s="198"/>
      <c r="F103" s="198">
        <v>1500</v>
      </c>
      <c r="G103" s="197"/>
      <c r="H103" s="186" t="s">
        <v>5657</v>
      </c>
      <c r="I103" s="186" t="s">
        <v>5657</v>
      </c>
      <c r="J103" s="186" t="s">
        <v>769</v>
      </c>
      <c r="K103" s="187" t="s">
        <v>3491</v>
      </c>
      <c r="L103" s="186" t="s">
        <v>6873</v>
      </c>
      <c r="M103" s="188"/>
    </row>
    <row r="104" spans="1:13" s="178" customFormat="1" x14ac:dyDescent="0.2">
      <c r="A104" s="179" t="s">
        <v>6647</v>
      </c>
      <c r="B104" s="206" t="s">
        <v>7063</v>
      </c>
      <c r="C104" s="89" t="s">
        <v>6749</v>
      </c>
      <c r="D104" s="181"/>
      <c r="E104" s="194"/>
      <c r="F104" s="194">
        <v>39900</v>
      </c>
      <c r="G104" s="195"/>
      <c r="H104" s="89" t="s">
        <v>6749</v>
      </c>
      <c r="I104" s="89" t="s">
        <v>6749</v>
      </c>
      <c r="J104" s="89" t="s">
        <v>769</v>
      </c>
      <c r="K104" s="56" t="s">
        <v>3492</v>
      </c>
      <c r="L104" s="89" t="s">
        <v>6874</v>
      </c>
      <c r="M104" s="182"/>
    </row>
    <row r="105" spans="1:13" s="207" customFormat="1" x14ac:dyDescent="0.2">
      <c r="A105" s="183" t="s">
        <v>6648</v>
      </c>
      <c r="B105" s="208" t="s">
        <v>7064</v>
      </c>
      <c r="C105" s="186" t="s">
        <v>6750</v>
      </c>
      <c r="D105" s="186"/>
      <c r="E105" s="198"/>
      <c r="F105" s="198">
        <v>34</v>
      </c>
      <c r="G105" s="197"/>
      <c r="H105" s="186" t="s">
        <v>6750</v>
      </c>
      <c r="I105" s="186" t="s">
        <v>6750</v>
      </c>
      <c r="J105" s="186" t="s">
        <v>769</v>
      </c>
      <c r="K105" s="187" t="s">
        <v>3492</v>
      </c>
      <c r="L105" s="186" t="s">
        <v>6875</v>
      </c>
      <c r="M105" s="189"/>
    </row>
    <row r="106" spans="1:13" s="178" customFormat="1" x14ac:dyDescent="0.2">
      <c r="A106" s="179" t="s">
        <v>6649</v>
      </c>
      <c r="B106" s="206" t="s">
        <v>7065</v>
      </c>
      <c r="C106" s="89" t="s">
        <v>732</v>
      </c>
      <c r="D106" s="181"/>
      <c r="E106" s="194"/>
      <c r="F106" s="194">
        <v>210</v>
      </c>
      <c r="G106" s="195"/>
      <c r="H106" s="89" t="s">
        <v>732</v>
      </c>
      <c r="I106" s="89" t="s">
        <v>732</v>
      </c>
      <c r="J106" s="89" t="s">
        <v>769</v>
      </c>
      <c r="K106" s="56" t="s">
        <v>3492</v>
      </c>
      <c r="L106" s="89" t="s">
        <v>6876</v>
      </c>
      <c r="M106" s="182"/>
    </row>
    <row r="107" spans="1:13" s="207" customFormat="1" x14ac:dyDescent="0.2">
      <c r="A107" s="183" t="s">
        <v>6650</v>
      </c>
      <c r="B107" s="208" t="s">
        <v>7066</v>
      </c>
      <c r="C107" s="186" t="s">
        <v>1253</v>
      </c>
      <c r="D107" s="186"/>
      <c r="E107" s="198"/>
      <c r="F107" s="198">
        <v>2000</v>
      </c>
      <c r="G107" s="197"/>
      <c r="H107" s="186" t="s">
        <v>1253</v>
      </c>
      <c r="I107" s="186" t="s">
        <v>1253</v>
      </c>
      <c r="J107" s="186" t="s">
        <v>769</v>
      </c>
      <c r="K107" s="187" t="s">
        <v>3492</v>
      </c>
      <c r="L107" s="186" t="s">
        <v>6877</v>
      </c>
      <c r="M107" s="188"/>
    </row>
    <row r="108" spans="1:13" s="178" customFormat="1" x14ac:dyDescent="0.2">
      <c r="A108" s="179" t="s">
        <v>6651</v>
      </c>
      <c r="B108" s="206" t="s">
        <v>7067</v>
      </c>
      <c r="C108" s="89" t="s">
        <v>6751</v>
      </c>
      <c r="D108" s="181"/>
      <c r="E108" s="194"/>
      <c r="F108" s="194">
        <v>1000</v>
      </c>
      <c r="G108" s="195"/>
      <c r="H108" s="89" t="s">
        <v>6751</v>
      </c>
      <c r="I108" s="89" t="s">
        <v>6751</v>
      </c>
      <c r="J108" s="89" t="s">
        <v>769</v>
      </c>
      <c r="K108" s="56" t="s">
        <v>3492</v>
      </c>
      <c r="L108" s="89" t="s">
        <v>6877</v>
      </c>
      <c r="M108" s="182"/>
    </row>
    <row r="109" spans="1:13" s="207" customFormat="1" x14ac:dyDescent="0.2">
      <c r="A109" s="183" t="s">
        <v>6652</v>
      </c>
      <c r="B109" s="208" t="s">
        <v>7068</v>
      </c>
      <c r="C109" s="186" t="s">
        <v>6752</v>
      </c>
      <c r="D109" s="186"/>
      <c r="E109" s="198"/>
      <c r="F109" s="198">
        <v>1000</v>
      </c>
      <c r="G109" s="197"/>
      <c r="H109" s="186" t="s">
        <v>6752</v>
      </c>
      <c r="I109" s="186" t="s">
        <v>6752</v>
      </c>
      <c r="J109" s="186" t="s">
        <v>769</v>
      </c>
      <c r="K109" s="187" t="s">
        <v>3492</v>
      </c>
      <c r="L109" s="186" t="s">
        <v>6877</v>
      </c>
      <c r="M109" s="188"/>
    </row>
    <row r="110" spans="1:13" s="178" customFormat="1" x14ac:dyDescent="0.2">
      <c r="A110" s="179" t="s">
        <v>6653</v>
      </c>
      <c r="B110" s="206" t="s">
        <v>7069</v>
      </c>
      <c r="C110" s="89" t="s">
        <v>732</v>
      </c>
      <c r="D110" s="181"/>
      <c r="E110" s="194"/>
      <c r="F110" s="194">
        <v>1000</v>
      </c>
      <c r="G110" s="195"/>
      <c r="H110" s="89" t="s">
        <v>732</v>
      </c>
      <c r="I110" s="89" t="s">
        <v>732</v>
      </c>
      <c r="J110" s="89" t="s">
        <v>769</v>
      </c>
      <c r="K110" s="56" t="s">
        <v>3605</v>
      </c>
      <c r="L110" s="89" t="s">
        <v>6878</v>
      </c>
      <c r="M110" s="182"/>
    </row>
    <row r="111" spans="1:13" s="207" customFormat="1" x14ac:dyDescent="0.2">
      <c r="A111" s="183" t="s">
        <v>6654</v>
      </c>
      <c r="B111" s="208" t="s">
        <v>7070</v>
      </c>
      <c r="C111" s="186" t="s">
        <v>274</v>
      </c>
      <c r="D111" s="186"/>
      <c r="E111" s="198"/>
      <c r="F111" s="198">
        <v>12595</v>
      </c>
      <c r="G111" s="197"/>
      <c r="H111" s="186" t="s">
        <v>274</v>
      </c>
      <c r="I111" s="186" t="s">
        <v>274</v>
      </c>
      <c r="J111" s="186" t="s">
        <v>769</v>
      </c>
      <c r="K111" s="187" t="s">
        <v>3608</v>
      </c>
      <c r="L111" s="186" t="s">
        <v>6879</v>
      </c>
      <c r="M111" s="188"/>
    </row>
    <row r="112" spans="1:13" s="178" customFormat="1" x14ac:dyDescent="0.2">
      <c r="A112" s="179" t="s">
        <v>6655</v>
      </c>
      <c r="B112" s="208" t="s">
        <v>7071</v>
      </c>
      <c r="C112" s="89" t="s">
        <v>274</v>
      </c>
      <c r="D112" s="181"/>
      <c r="E112" s="194"/>
      <c r="F112" s="194">
        <v>15400</v>
      </c>
      <c r="G112" s="195"/>
      <c r="H112" s="89" t="s">
        <v>274</v>
      </c>
      <c r="I112" s="89" t="s">
        <v>274</v>
      </c>
      <c r="J112" s="89" t="s">
        <v>769</v>
      </c>
      <c r="K112" s="56" t="s">
        <v>3608</v>
      </c>
      <c r="L112" s="89" t="s">
        <v>6880</v>
      </c>
      <c r="M112" s="182"/>
    </row>
    <row r="113" spans="1:13" s="207" customFormat="1" x14ac:dyDescent="0.2">
      <c r="A113" s="183" t="s">
        <v>6656</v>
      </c>
      <c r="B113" s="208" t="s">
        <v>7072</v>
      </c>
      <c r="C113" s="186" t="s">
        <v>3138</v>
      </c>
      <c r="D113" s="186"/>
      <c r="E113" s="198"/>
      <c r="F113" s="198">
        <v>1500</v>
      </c>
      <c r="G113" s="197"/>
      <c r="H113" s="186" t="s">
        <v>3138</v>
      </c>
      <c r="I113" s="186" t="s">
        <v>3138</v>
      </c>
      <c r="J113" s="186" t="s">
        <v>769</v>
      </c>
      <c r="K113" s="187" t="s">
        <v>3608</v>
      </c>
      <c r="L113" s="186" t="s">
        <v>6881</v>
      </c>
      <c r="M113" s="188"/>
    </row>
    <row r="114" spans="1:13" s="178" customFormat="1" x14ac:dyDescent="0.2">
      <c r="A114" s="179" t="s">
        <v>6657</v>
      </c>
      <c r="B114" s="206" t="s">
        <v>7073</v>
      </c>
      <c r="C114" s="89" t="s">
        <v>6753</v>
      </c>
      <c r="D114" s="181"/>
      <c r="E114" s="194"/>
      <c r="F114" s="194">
        <v>293</v>
      </c>
      <c r="G114" s="195"/>
      <c r="H114" s="89" t="s">
        <v>6753</v>
      </c>
      <c r="I114" s="89" t="s">
        <v>6753</v>
      </c>
      <c r="J114" s="89" t="s">
        <v>769</v>
      </c>
      <c r="K114" s="56" t="s">
        <v>3608</v>
      </c>
      <c r="L114" s="89" t="s">
        <v>6882</v>
      </c>
      <c r="M114" s="182"/>
    </row>
    <row r="115" spans="1:13" s="207" customFormat="1" x14ac:dyDescent="0.2">
      <c r="A115" s="183" t="s">
        <v>6658</v>
      </c>
      <c r="B115" s="208" t="s">
        <v>7074</v>
      </c>
      <c r="C115" s="186" t="s">
        <v>6754</v>
      </c>
      <c r="D115" s="186"/>
      <c r="E115" s="198"/>
      <c r="F115" s="198">
        <v>670</v>
      </c>
      <c r="G115" s="197"/>
      <c r="H115" s="186" t="s">
        <v>6754</v>
      </c>
      <c r="I115" s="186" t="s">
        <v>6754</v>
      </c>
      <c r="J115" s="186" t="s">
        <v>769</v>
      </c>
      <c r="K115" s="187" t="s">
        <v>3608</v>
      </c>
      <c r="L115" s="186" t="s">
        <v>6883</v>
      </c>
      <c r="M115" s="188"/>
    </row>
    <row r="116" spans="1:13" s="178" customFormat="1" x14ac:dyDescent="0.2">
      <c r="A116" s="179" t="s">
        <v>6659</v>
      </c>
      <c r="B116" s="206" t="s">
        <v>7075</v>
      </c>
      <c r="C116" s="89" t="s">
        <v>3138</v>
      </c>
      <c r="D116" s="181"/>
      <c r="E116" s="194"/>
      <c r="F116" s="194">
        <v>600</v>
      </c>
      <c r="G116" s="195"/>
      <c r="H116" s="89" t="s">
        <v>3138</v>
      </c>
      <c r="I116" s="89" t="s">
        <v>3138</v>
      </c>
      <c r="J116" s="89" t="s">
        <v>769</v>
      </c>
      <c r="K116" s="56" t="s">
        <v>5665</v>
      </c>
      <c r="L116" s="89" t="s">
        <v>6884</v>
      </c>
      <c r="M116" s="182"/>
    </row>
    <row r="117" spans="1:13" s="207" customFormat="1" x14ac:dyDescent="0.2">
      <c r="A117" s="183" t="s">
        <v>6660</v>
      </c>
      <c r="B117" s="208" t="s">
        <v>7076</v>
      </c>
      <c r="C117" s="186" t="s">
        <v>3138</v>
      </c>
      <c r="D117" s="186"/>
      <c r="E117" s="198"/>
      <c r="F117" s="198">
        <v>600</v>
      </c>
      <c r="G117" s="197"/>
      <c r="H117" s="197" t="s">
        <v>3138</v>
      </c>
      <c r="I117" s="197" t="s">
        <v>3138</v>
      </c>
      <c r="J117" s="186" t="s">
        <v>769</v>
      </c>
      <c r="K117" s="187" t="s">
        <v>6787</v>
      </c>
      <c r="L117" s="186" t="s">
        <v>6885</v>
      </c>
      <c r="M117" s="188"/>
    </row>
    <row r="118" spans="1:13" s="178" customFormat="1" x14ac:dyDescent="0.2">
      <c r="A118" s="179" t="s">
        <v>6661</v>
      </c>
      <c r="B118" s="206" t="s">
        <v>7077</v>
      </c>
      <c r="C118" s="89" t="s">
        <v>732</v>
      </c>
      <c r="D118" s="181"/>
      <c r="E118" s="194"/>
      <c r="F118" s="194">
        <v>5000</v>
      </c>
      <c r="G118" s="195"/>
      <c r="H118" s="195" t="s">
        <v>732</v>
      </c>
      <c r="I118" s="195" t="s">
        <v>732</v>
      </c>
      <c r="J118" s="89" t="s">
        <v>769</v>
      </c>
      <c r="K118" s="56" t="s">
        <v>6788</v>
      </c>
      <c r="L118" s="89" t="s">
        <v>6886</v>
      </c>
      <c r="M118" s="182"/>
    </row>
    <row r="119" spans="1:13" s="207" customFormat="1" x14ac:dyDescent="0.2">
      <c r="A119" s="183" t="s">
        <v>6662</v>
      </c>
      <c r="B119" s="208" t="s">
        <v>7078</v>
      </c>
      <c r="C119" s="186" t="s">
        <v>6755</v>
      </c>
      <c r="D119" s="186"/>
      <c r="E119" s="198"/>
      <c r="F119" s="198">
        <v>19550</v>
      </c>
      <c r="G119" s="197"/>
      <c r="H119" s="186" t="s">
        <v>6755</v>
      </c>
      <c r="I119" s="186" t="s">
        <v>6755</v>
      </c>
      <c r="J119" s="186" t="s">
        <v>769</v>
      </c>
      <c r="K119" s="187" t="s">
        <v>3609</v>
      </c>
      <c r="L119" s="186" t="s">
        <v>6887</v>
      </c>
      <c r="M119" s="189"/>
    </row>
    <row r="120" spans="1:13" s="178" customFormat="1" x14ac:dyDescent="0.2">
      <c r="A120" s="179" t="s">
        <v>6663</v>
      </c>
      <c r="B120" s="206" t="s">
        <v>7079</v>
      </c>
      <c r="C120" s="89" t="s">
        <v>5663</v>
      </c>
      <c r="D120" s="181"/>
      <c r="E120" s="194"/>
      <c r="F120" s="194">
        <v>6000</v>
      </c>
      <c r="G120" s="195"/>
      <c r="H120" s="89" t="s">
        <v>5663</v>
      </c>
      <c r="I120" s="89" t="s">
        <v>5663</v>
      </c>
      <c r="J120" s="89" t="s">
        <v>769</v>
      </c>
      <c r="K120" s="56" t="s">
        <v>3610</v>
      </c>
      <c r="L120" s="89" t="s">
        <v>5707</v>
      </c>
      <c r="M120" s="182"/>
    </row>
    <row r="121" spans="1:13" s="207" customFormat="1" x14ac:dyDescent="0.2">
      <c r="A121" s="183" t="s">
        <v>6664</v>
      </c>
      <c r="B121" s="208" t="s">
        <v>7080</v>
      </c>
      <c r="C121" s="186" t="s">
        <v>274</v>
      </c>
      <c r="D121" s="186"/>
      <c r="E121" s="198"/>
      <c r="F121" s="198">
        <v>374</v>
      </c>
      <c r="G121" s="197"/>
      <c r="H121" s="186" t="s">
        <v>274</v>
      </c>
      <c r="I121" s="186" t="s">
        <v>274</v>
      </c>
      <c r="J121" s="186" t="s">
        <v>769</v>
      </c>
      <c r="K121" s="187" t="s">
        <v>6789</v>
      </c>
      <c r="L121" s="186" t="s">
        <v>6888</v>
      </c>
      <c r="M121" s="188"/>
    </row>
    <row r="122" spans="1:13" s="178" customFormat="1" x14ac:dyDescent="0.2">
      <c r="A122" s="179" t="s">
        <v>6665</v>
      </c>
      <c r="B122" s="206" t="s">
        <v>7081</v>
      </c>
      <c r="C122" s="89" t="s">
        <v>1758</v>
      </c>
      <c r="D122" s="181"/>
      <c r="E122" s="194"/>
      <c r="F122" s="194">
        <v>309.08999999999997</v>
      </c>
      <c r="G122" s="195"/>
      <c r="H122" s="89" t="s">
        <v>1758</v>
      </c>
      <c r="I122" s="89" t="s">
        <v>1758</v>
      </c>
      <c r="J122" s="89" t="s">
        <v>769</v>
      </c>
      <c r="K122" s="56" t="s">
        <v>6789</v>
      </c>
      <c r="L122" s="89" t="s">
        <v>6889</v>
      </c>
      <c r="M122" s="182"/>
    </row>
    <row r="123" spans="1:13" s="207" customFormat="1" x14ac:dyDescent="0.2">
      <c r="A123" s="183" t="s">
        <v>6666</v>
      </c>
      <c r="B123" s="208" t="s">
        <v>7082</v>
      </c>
      <c r="C123" s="186" t="s">
        <v>3138</v>
      </c>
      <c r="D123" s="186"/>
      <c r="E123" s="198"/>
      <c r="F123" s="198">
        <v>600</v>
      </c>
      <c r="G123" s="197"/>
      <c r="H123" s="186" t="s">
        <v>3138</v>
      </c>
      <c r="I123" s="186" t="s">
        <v>3138</v>
      </c>
      <c r="J123" s="186" t="s">
        <v>769</v>
      </c>
      <c r="K123" s="187" t="s">
        <v>6789</v>
      </c>
      <c r="L123" s="186" t="s">
        <v>6890</v>
      </c>
      <c r="M123" s="188"/>
    </row>
    <row r="124" spans="1:13" s="178" customFormat="1" x14ac:dyDescent="0.2">
      <c r="A124" s="179" t="s">
        <v>6667</v>
      </c>
      <c r="B124" s="206" t="s">
        <v>7083</v>
      </c>
      <c r="C124" s="89" t="s">
        <v>3138</v>
      </c>
      <c r="D124" s="181"/>
      <c r="E124" s="194"/>
      <c r="F124" s="194">
        <v>600</v>
      </c>
      <c r="G124" s="195"/>
      <c r="H124" s="89" t="s">
        <v>3138</v>
      </c>
      <c r="I124" s="89" t="s">
        <v>3138</v>
      </c>
      <c r="J124" s="89" t="s">
        <v>769</v>
      </c>
      <c r="K124" s="56" t="s">
        <v>6789</v>
      </c>
      <c r="L124" s="89" t="s">
        <v>6891</v>
      </c>
      <c r="M124" s="182"/>
    </row>
    <row r="125" spans="1:13" s="207" customFormat="1" x14ac:dyDescent="0.2">
      <c r="A125" s="183" t="s">
        <v>6668</v>
      </c>
      <c r="B125" s="208" t="s">
        <v>7084</v>
      </c>
      <c r="C125" s="186" t="s">
        <v>6756</v>
      </c>
      <c r="D125" s="186"/>
      <c r="E125" s="198"/>
      <c r="F125" s="198">
        <v>11000</v>
      </c>
      <c r="G125" s="197"/>
      <c r="H125" s="186" t="s">
        <v>6756</v>
      </c>
      <c r="I125" s="186" t="s">
        <v>6756</v>
      </c>
      <c r="J125" s="186" t="s">
        <v>769</v>
      </c>
      <c r="K125" s="187" t="s">
        <v>6789</v>
      </c>
      <c r="L125" s="186" t="s">
        <v>6892</v>
      </c>
      <c r="M125" s="189"/>
    </row>
    <row r="126" spans="1:13" s="178" customFormat="1" x14ac:dyDescent="0.2">
      <c r="A126" s="179" t="s">
        <v>6669</v>
      </c>
      <c r="B126" s="206" t="s">
        <v>7085</v>
      </c>
      <c r="C126" s="89" t="s">
        <v>740</v>
      </c>
      <c r="D126" s="181"/>
      <c r="E126" s="194"/>
      <c r="F126" s="194">
        <v>440</v>
      </c>
      <c r="G126" s="195"/>
      <c r="H126" s="89" t="s">
        <v>740</v>
      </c>
      <c r="I126" s="89" t="s">
        <v>740</v>
      </c>
      <c r="J126" s="89" t="s">
        <v>769</v>
      </c>
      <c r="K126" s="56" t="s">
        <v>6789</v>
      </c>
      <c r="L126" s="89" t="s">
        <v>6893</v>
      </c>
      <c r="M126" s="182"/>
    </row>
    <row r="127" spans="1:13" s="207" customFormat="1" x14ac:dyDescent="0.2">
      <c r="A127" s="183" t="s">
        <v>6670</v>
      </c>
      <c r="B127" s="208" t="s">
        <v>7086</v>
      </c>
      <c r="C127" s="186" t="s">
        <v>755</v>
      </c>
      <c r="D127" s="186"/>
      <c r="E127" s="198"/>
      <c r="F127" s="198">
        <v>900</v>
      </c>
      <c r="G127" s="197"/>
      <c r="H127" s="186" t="s">
        <v>755</v>
      </c>
      <c r="I127" s="186" t="s">
        <v>755</v>
      </c>
      <c r="J127" s="186" t="s">
        <v>769</v>
      </c>
      <c r="K127" s="187" t="s">
        <v>6790</v>
      </c>
      <c r="L127" s="186" t="s">
        <v>6894</v>
      </c>
      <c r="M127" s="188"/>
    </row>
    <row r="128" spans="1:13" s="178" customFormat="1" x14ac:dyDescent="0.2">
      <c r="A128" s="179" t="s">
        <v>6671</v>
      </c>
      <c r="B128" s="206" t="s">
        <v>7087</v>
      </c>
      <c r="C128" s="89" t="s">
        <v>165</v>
      </c>
      <c r="D128" s="181"/>
      <c r="E128" s="194"/>
      <c r="F128" s="194">
        <v>516</v>
      </c>
      <c r="G128" s="195"/>
      <c r="H128" s="89" t="s">
        <v>165</v>
      </c>
      <c r="I128" s="89" t="s">
        <v>165</v>
      </c>
      <c r="J128" s="89" t="s">
        <v>769</v>
      </c>
      <c r="K128" s="56" t="s">
        <v>6790</v>
      </c>
      <c r="L128" s="89" t="s">
        <v>6895</v>
      </c>
      <c r="M128" s="182"/>
    </row>
    <row r="129" spans="1:13" s="207" customFormat="1" x14ac:dyDescent="0.2">
      <c r="A129" s="183" t="s">
        <v>6672</v>
      </c>
      <c r="B129" s="208" t="s">
        <v>7088</v>
      </c>
      <c r="C129" s="186" t="s">
        <v>744</v>
      </c>
      <c r="D129" s="186"/>
      <c r="E129" s="198"/>
      <c r="F129" s="198">
        <v>30000</v>
      </c>
      <c r="G129" s="197"/>
      <c r="H129" s="186" t="s">
        <v>744</v>
      </c>
      <c r="I129" s="186" t="s">
        <v>744</v>
      </c>
      <c r="J129" s="186" t="s">
        <v>769</v>
      </c>
      <c r="K129" s="187" t="s">
        <v>3488</v>
      </c>
      <c r="L129" s="186" t="s">
        <v>6896</v>
      </c>
      <c r="M129" s="188"/>
    </row>
    <row r="130" spans="1:13" s="178" customFormat="1" x14ac:dyDescent="0.2">
      <c r="A130" s="179" t="s">
        <v>6673</v>
      </c>
      <c r="B130" s="206" t="s">
        <v>7089</v>
      </c>
      <c r="C130" s="89" t="s">
        <v>5238</v>
      </c>
      <c r="D130" s="181"/>
      <c r="E130" s="194"/>
      <c r="F130" s="194">
        <v>9120</v>
      </c>
      <c r="G130" s="195"/>
      <c r="H130" s="89" t="s">
        <v>5238</v>
      </c>
      <c r="I130" s="89" t="s">
        <v>5238</v>
      </c>
      <c r="J130" s="89" t="s">
        <v>769</v>
      </c>
      <c r="K130" s="56" t="s">
        <v>3488</v>
      </c>
      <c r="L130" s="89" t="s">
        <v>6897</v>
      </c>
      <c r="M130" s="182"/>
    </row>
    <row r="131" spans="1:13" s="207" customFormat="1" x14ac:dyDescent="0.2">
      <c r="A131" s="183" t="s">
        <v>6674</v>
      </c>
      <c r="B131" s="208" t="s">
        <v>7090</v>
      </c>
      <c r="C131" s="186" t="s">
        <v>6308</v>
      </c>
      <c r="D131" s="186"/>
      <c r="E131" s="198"/>
      <c r="F131" s="198">
        <v>450</v>
      </c>
      <c r="G131" s="197"/>
      <c r="H131" s="186" t="s">
        <v>6308</v>
      </c>
      <c r="I131" s="186" t="s">
        <v>6308</v>
      </c>
      <c r="J131" s="186" t="s">
        <v>769</v>
      </c>
      <c r="K131" s="187" t="s">
        <v>3488</v>
      </c>
      <c r="L131" s="186" t="s">
        <v>6898</v>
      </c>
      <c r="M131" s="188"/>
    </row>
    <row r="132" spans="1:13" s="178" customFormat="1" x14ac:dyDescent="0.2">
      <c r="A132" s="179" t="s">
        <v>6675</v>
      </c>
      <c r="B132" s="208" t="s">
        <v>7091</v>
      </c>
      <c r="C132" s="89" t="s">
        <v>1393</v>
      </c>
      <c r="D132" s="181"/>
      <c r="E132" s="194"/>
      <c r="F132" s="194">
        <v>540</v>
      </c>
      <c r="G132" s="195"/>
      <c r="H132" s="89" t="s">
        <v>1393</v>
      </c>
      <c r="I132" s="89" t="s">
        <v>1393</v>
      </c>
      <c r="J132" s="89" t="s">
        <v>769</v>
      </c>
      <c r="K132" s="56" t="s">
        <v>6791</v>
      </c>
      <c r="L132" s="89" t="s">
        <v>6899</v>
      </c>
      <c r="M132" s="182"/>
    </row>
    <row r="133" spans="1:13" s="207" customFormat="1" x14ac:dyDescent="0.2">
      <c r="A133" s="183" t="s">
        <v>6676</v>
      </c>
      <c r="B133" s="208" t="s">
        <v>7092</v>
      </c>
      <c r="C133" s="186" t="s">
        <v>6757</v>
      </c>
      <c r="D133" s="186"/>
      <c r="E133" s="198"/>
      <c r="F133" s="198">
        <v>325</v>
      </c>
      <c r="G133" s="197"/>
      <c r="H133" s="186" t="s">
        <v>6757</v>
      </c>
      <c r="I133" s="186" t="s">
        <v>6757</v>
      </c>
      <c r="J133" s="186" t="s">
        <v>769</v>
      </c>
      <c r="K133" s="187" t="s">
        <v>4713</v>
      </c>
      <c r="L133" s="186" t="s">
        <v>6900</v>
      </c>
      <c r="M133" s="188"/>
    </row>
    <row r="134" spans="1:13" s="178" customFormat="1" x14ac:dyDescent="0.2">
      <c r="A134" s="179" t="s">
        <v>6677</v>
      </c>
      <c r="B134" s="206" t="s">
        <v>7093</v>
      </c>
      <c r="C134" s="89" t="s">
        <v>6758</v>
      </c>
      <c r="D134" s="181"/>
      <c r="E134" s="194"/>
      <c r="F134" s="194">
        <v>7550</v>
      </c>
      <c r="G134" s="195"/>
      <c r="H134" s="89" t="s">
        <v>6758</v>
      </c>
      <c r="I134" s="89" t="s">
        <v>6758</v>
      </c>
      <c r="J134" s="89" t="s">
        <v>769</v>
      </c>
      <c r="K134" s="56" t="s">
        <v>3613</v>
      </c>
      <c r="L134" s="89" t="s">
        <v>6901</v>
      </c>
      <c r="M134" s="182"/>
    </row>
    <row r="135" spans="1:13" s="207" customFormat="1" x14ac:dyDescent="0.2">
      <c r="A135" s="183" t="s">
        <v>6678</v>
      </c>
      <c r="B135" s="208" t="s">
        <v>7094</v>
      </c>
      <c r="C135" s="186" t="s">
        <v>221</v>
      </c>
      <c r="D135" s="186"/>
      <c r="E135" s="198"/>
      <c r="F135" s="198">
        <v>730</v>
      </c>
      <c r="G135" s="197"/>
      <c r="H135" s="186" t="s">
        <v>221</v>
      </c>
      <c r="I135" s="186" t="s">
        <v>221</v>
      </c>
      <c r="J135" s="186" t="s">
        <v>769</v>
      </c>
      <c r="K135" s="187" t="s">
        <v>3670</v>
      </c>
      <c r="L135" s="186" t="s">
        <v>6902</v>
      </c>
      <c r="M135" s="188"/>
    </row>
    <row r="136" spans="1:13" s="178" customFormat="1" x14ac:dyDescent="0.2">
      <c r="A136" s="179" t="s">
        <v>6679</v>
      </c>
      <c r="B136" s="206" t="s">
        <v>7095</v>
      </c>
      <c r="C136" s="89" t="s">
        <v>928</v>
      </c>
      <c r="D136" s="181"/>
      <c r="E136" s="194"/>
      <c r="F136" s="194">
        <v>6740</v>
      </c>
      <c r="G136" s="195"/>
      <c r="H136" s="89" t="s">
        <v>928</v>
      </c>
      <c r="I136" s="89" t="s">
        <v>928</v>
      </c>
      <c r="J136" s="89" t="s">
        <v>769</v>
      </c>
      <c r="K136" s="56" t="s">
        <v>3670</v>
      </c>
      <c r="L136" s="89" t="s">
        <v>6903</v>
      </c>
      <c r="M136" s="182"/>
    </row>
    <row r="137" spans="1:13" s="207" customFormat="1" x14ac:dyDescent="0.2">
      <c r="A137" s="183" t="s">
        <v>6680</v>
      </c>
      <c r="B137" s="208" t="s">
        <v>7096</v>
      </c>
      <c r="C137" s="186" t="s">
        <v>3322</v>
      </c>
      <c r="D137" s="186"/>
      <c r="E137" s="198"/>
      <c r="F137" s="198">
        <v>7900</v>
      </c>
      <c r="G137" s="197"/>
      <c r="H137" s="197" t="s">
        <v>3322</v>
      </c>
      <c r="I137" s="197" t="s">
        <v>3322</v>
      </c>
      <c r="J137" s="186" t="s">
        <v>769</v>
      </c>
      <c r="K137" s="187" t="s">
        <v>3670</v>
      </c>
      <c r="L137" s="186" t="s">
        <v>6904</v>
      </c>
      <c r="M137" s="188"/>
    </row>
    <row r="138" spans="1:13" s="178" customFormat="1" x14ac:dyDescent="0.2">
      <c r="A138" s="179" t="s">
        <v>6681</v>
      </c>
      <c r="B138" s="206" t="s">
        <v>7097</v>
      </c>
      <c r="C138" s="89" t="s">
        <v>6759</v>
      </c>
      <c r="D138" s="181"/>
      <c r="E138" s="194"/>
      <c r="F138" s="194">
        <v>750</v>
      </c>
      <c r="G138" s="195"/>
      <c r="H138" s="195" t="s">
        <v>6759</v>
      </c>
      <c r="I138" s="195" t="s">
        <v>6759</v>
      </c>
      <c r="J138" s="89" t="s">
        <v>769</v>
      </c>
      <c r="K138" s="56" t="s">
        <v>3670</v>
      </c>
      <c r="L138" s="89" t="s">
        <v>6905</v>
      </c>
      <c r="M138" s="182"/>
    </row>
    <row r="139" spans="1:13" s="207" customFormat="1" x14ac:dyDescent="0.2">
      <c r="A139" s="183" t="s">
        <v>6682</v>
      </c>
      <c r="B139" s="208" t="s">
        <v>7098</v>
      </c>
      <c r="C139" s="186" t="s">
        <v>6760</v>
      </c>
      <c r="D139" s="186"/>
      <c r="E139" s="198"/>
      <c r="F139" s="198">
        <v>39900</v>
      </c>
      <c r="G139" s="197"/>
      <c r="H139" s="186" t="s">
        <v>6760</v>
      </c>
      <c r="I139" s="186" t="s">
        <v>6760</v>
      </c>
      <c r="J139" s="186" t="s">
        <v>769</v>
      </c>
      <c r="K139" s="187" t="s">
        <v>5668</v>
      </c>
      <c r="L139" s="186" t="s">
        <v>6906</v>
      </c>
      <c r="M139" s="189"/>
    </row>
    <row r="140" spans="1:13" s="178" customFormat="1" x14ac:dyDescent="0.2">
      <c r="A140" s="179" t="s">
        <v>6683</v>
      </c>
      <c r="B140" s="206" t="s">
        <v>7099</v>
      </c>
      <c r="C140" s="89" t="s">
        <v>6761</v>
      </c>
      <c r="D140" s="181"/>
      <c r="E140" s="194"/>
      <c r="F140" s="194">
        <v>2806</v>
      </c>
      <c r="G140" s="195"/>
      <c r="H140" s="89" t="s">
        <v>6761</v>
      </c>
      <c r="I140" s="89" t="s">
        <v>6761</v>
      </c>
      <c r="J140" s="89" t="s">
        <v>769</v>
      </c>
      <c r="K140" s="56" t="s">
        <v>5668</v>
      </c>
      <c r="L140" s="89" t="s">
        <v>6907</v>
      </c>
      <c r="M140" s="182"/>
    </row>
    <row r="141" spans="1:13" s="207" customFormat="1" x14ac:dyDescent="0.2">
      <c r="A141" s="183" t="s">
        <v>6684</v>
      </c>
      <c r="B141" s="208" t="s">
        <v>7100</v>
      </c>
      <c r="C141" s="186" t="s">
        <v>3138</v>
      </c>
      <c r="D141" s="186"/>
      <c r="E141" s="198"/>
      <c r="F141" s="198">
        <v>600</v>
      </c>
      <c r="G141" s="197"/>
      <c r="H141" s="186" t="s">
        <v>3138</v>
      </c>
      <c r="I141" s="186" t="s">
        <v>3138</v>
      </c>
      <c r="J141" s="186" t="s">
        <v>769</v>
      </c>
      <c r="K141" s="187" t="s">
        <v>5668</v>
      </c>
      <c r="L141" s="186" t="s">
        <v>6908</v>
      </c>
      <c r="M141" s="188"/>
    </row>
    <row r="142" spans="1:13" s="178" customFormat="1" x14ac:dyDescent="0.2">
      <c r="A142" s="179" t="s">
        <v>6685</v>
      </c>
      <c r="B142" s="206" t="s">
        <v>7101</v>
      </c>
      <c r="C142" s="89" t="s">
        <v>6762</v>
      </c>
      <c r="D142" s="181"/>
      <c r="E142" s="194"/>
      <c r="F142" s="194">
        <v>1000</v>
      </c>
      <c r="G142" s="195"/>
      <c r="H142" s="89" t="s">
        <v>6762</v>
      </c>
      <c r="I142" s="89" t="s">
        <v>6762</v>
      </c>
      <c r="J142" s="89" t="s">
        <v>769</v>
      </c>
      <c r="K142" s="56" t="s">
        <v>5668</v>
      </c>
      <c r="L142" s="89" t="s">
        <v>6909</v>
      </c>
      <c r="M142" s="182"/>
    </row>
    <row r="143" spans="1:13" s="207" customFormat="1" x14ac:dyDescent="0.2">
      <c r="A143" s="183" t="s">
        <v>6686</v>
      </c>
      <c r="B143" s="208" t="s">
        <v>7102</v>
      </c>
      <c r="C143" s="186" t="s">
        <v>6763</v>
      </c>
      <c r="D143" s="186"/>
      <c r="E143" s="198"/>
      <c r="F143" s="198">
        <v>869.36</v>
      </c>
      <c r="G143" s="197"/>
      <c r="H143" s="186" t="s">
        <v>6763</v>
      </c>
      <c r="I143" s="186" t="s">
        <v>6763</v>
      </c>
      <c r="J143" s="186" t="s">
        <v>769</v>
      </c>
      <c r="K143" s="187" t="s">
        <v>3758</v>
      </c>
      <c r="L143" s="186" t="s">
        <v>6910</v>
      </c>
      <c r="M143" s="188"/>
    </row>
    <row r="144" spans="1:13" s="178" customFormat="1" x14ac:dyDescent="0.2">
      <c r="A144" s="179" t="s">
        <v>6687</v>
      </c>
      <c r="B144" s="206" t="s">
        <v>7103</v>
      </c>
      <c r="C144" s="89" t="s">
        <v>165</v>
      </c>
      <c r="D144" s="181"/>
      <c r="E144" s="194"/>
      <c r="F144" s="194">
        <v>5340</v>
      </c>
      <c r="G144" s="195"/>
      <c r="H144" s="89" t="s">
        <v>165</v>
      </c>
      <c r="I144" s="89" t="s">
        <v>165</v>
      </c>
      <c r="J144" s="89" t="s">
        <v>769</v>
      </c>
      <c r="K144" s="56" t="s">
        <v>3758</v>
      </c>
      <c r="L144" s="89" t="s">
        <v>6911</v>
      </c>
      <c r="M144" s="182"/>
    </row>
    <row r="145" spans="1:13" s="207" customFormat="1" x14ac:dyDescent="0.2">
      <c r="A145" s="183" t="s">
        <v>6688</v>
      </c>
      <c r="B145" s="208" t="s">
        <v>7104</v>
      </c>
      <c r="C145" s="186" t="s">
        <v>3138</v>
      </c>
      <c r="D145" s="186"/>
      <c r="E145" s="198"/>
      <c r="F145" s="198">
        <v>1000</v>
      </c>
      <c r="G145" s="197"/>
      <c r="H145" s="186" t="s">
        <v>3138</v>
      </c>
      <c r="I145" s="186" t="s">
        <v>3138</v>
      </c>
      <c r="J145" s="186" t="s">
        <v>769</v>
      </c>
      <c r="K145" s="187" t="s">
        <v>6792</v>
      </c>
      <c r="L145" s="186" t="s">
        <v>6912</v>
      </c>
      <c r="M145" s="189"/>
    </row>
    <row r="146" spans="1:13" s="178" customFormat="1" x14ac:dyDescent="0.2">
      <c r="A146" s="179" t="s">
        <v>6689</v>
      </c>
      <c r="B146" s="206" t="s">
        <v>7105</v>
      </c>
      <c r="C146" s="89" t="s">
        <v>6764</v>
      </c>
      <c r="D146" s="181"/>
      <c r="E146" s="194"/>
      <c r="F146" s="194">
        <v>11250</v>
      </c>
      <c r="G146" s="195"/>
      <c r="H146" s="89" t="s">
        <v>6960</v>
      </c>
      <c r="I146" s="89" t="s">
        <v>6961</v>
      </c>
      <c r="J146" s="89" t="s">
        <v>1254</v>
      </c>
      <c r="K146" s="56" t="s">
        <v>4749</v>
      </c>
      <c r="L146" s="89" t="s">
        <v>6913</v>
      </c>
      <c r="M146" s="182"/>
    </row>
    <row r="147" spans="1:13" s="207" customFormat="1" x14ac:dyDescent="0.2">
      <c r="A147" s="183" t="s">
        <v>6690</v>
      </c>
      <c r="B147" s="208" t="s">
        <v>7106</v>
      </c>
      <c r="C147" s="186" t="s">
        <v>6765</v>
      </c>
      <c r="D147" s="186"/>
      <c r="E147" s="198"/>
      <c r="F147" s="198">
        <v>5000</v>
      </c>
      <c r="G147" s="197"/>
      <c r="H147" s="186" t="s">
        <v>6765</v>
      </c>
      <c r="I147" s="186" t="s">
        <v>6765</v>
      </c>
      <c r="J147" s="186" t="s">
        <v>769</v>
      </c>
      <c r="K147" s="187" t="s">
        <v>4749</v>
      </c>
      <c r="L147" s="186" t="s">
        <v>6914</v>
      </c>
      <c r="M147" s="188"/>
    </row>
    <row r="148" spans="1:13" s="178" customFormat="1" x14ac:dyDescent="0.2">
      <c r="A148" s="179" t="s">
        <v>6691</v>
      </c>
      <c r="B148" s="206" t="s">
        <v>7107</v>
      </c>
      <c r="C148" s="89" t="s">
        <v>1645</v>
      </c>
      <c r="D148" s="181"/>
      <c r="E148" s="194"/>
      <c r="F148" s="194">
        <v>1500</v>
      </c>
      <c r="G148" s="195"/>
      <c r="H148" s="89" t="s">
        <v>1645</v>
      </c>
      <c r="I148" s="89" t="s">
        <v>1645</v>
      </c>
      <c r="J148" s="89" t="s">
        <v>769</v>
      </c>
      <c r="K148" s="56" t="s">
        <v>4749</v>
      </c>
      <c r="L148" s="89" t="s">
        <v>6915</v>
      </c>
      <c r="M148" s="182"/>
    </row>
    <row r="149" spans="1:13" s="207" customFormat="1" x14ac:dyDescent="0.2">
      <c r="A149" s="183" t="s">
        <v>6692</v>
      </c>
      <c r="B149" s="208" t="s">
        <v>7108</v>
      </c>
      <c r="C149" s="186" t="s">
        <v>6766</v>
      </c>
      <c r="D149" s="186"/>
      <c r="E149" s="198"/>
      <c r="F149" s="198">
        <v>20195.939999999999</v>
      </c>
      <c r="G149" s="197"/>
      <c r="H149" s="186" t="s">
        <v>6766</v>
      </c>
      <c r="I149" s="186" t="s">
        <v>6766</v>
      </c>
      <c r="J149" s="186" t="s">
        <v>769</v>
      </c>
      <c r="K149" s="187" t="s">
        <v>4749</v>
      </c>
      <c r="L149" s="186" t="s">
        <v>6916</v>
      </c>
      <c r="M149" s="188"/>
    </row>
    <row r="150" spans="1:13" s="178" customFormat="1" x14ac:dyDescent="0.2">
      <c r="A150" s="179" t="s">
        <v>6693</v>
      </c>
      <c r="B150" s="206" t="s">
        <v>7109</v>
      </c>
      <c r="C150" s="89" t="s">
        <v>6767</v>
      </c>
      <c r="D150" s="181"/>
      <c r="E150" s="194"/>
      <c r="F150" s="194">
        <v>52660</v>
      </c>
      <c r="G150" s="195"/>
      <c r="H150" s="89" t="s">
        <v>6767</v>
      </c>
      <c r="I150" s="89" t="s">
        <v>6767</v>
      </c>
      <c r="J150" s="89" t="s">
        <v>4569</v>
      </c>
      <c r="K150" s="56" t="s">
        <v>4749</v>
      </c>
      <c r="L150" s="89" t="s">
        <v>6917</v>
      </c>
      <c r="M150" s="182"/>
    </row>
    <row r="151" spans="1:13" s="207" customFormat="1" x14ac:dyDescent="0.2">
      <c r="A151" s="183" t="s">
        <v>6694</v>
      </c>
      <c r="B151" s="208" t="s">
        <v>7110</v>
      </c>
      <c r="C151" s="186" t="s">
        <v>744</v>
      </c>
      <c r="D151" s="186"/>
      <c r="E151" s="198"/>
      <c r="F151" s="198">
        <v>2500</v>
      </c>
      <c r="G151" s="197"/>
      <c r="H151" s="186" t="s">
        <v>744</v>
      </c>
      <c r="I151" s="186" t="s">
        <v>744</v>
      </c>
      <c r="J151" s="186" t="s">
        <v>6778</v>
      </c>
      <c r="K151" s="187" t="s">
        <v>4749</v>
      </c>
      <c r="L151" s="186" t="s">
        <v>6918</v>
      </c>
      <c r="M151" s="188"/>
    </row>
    <row r="152" spans="1:13" s="178" customFormat="1" x14ac:dyDescent="0.2">
      <c r="A152" s="179" t="s">
        <v>6695</v>
      </c>
      <c r="B152" s="208" t="s">
        <v>7111</v>
      </c>
      <c r="C152" s="89" t="s">
        <v>5784</v>
      </c>
      <c r="D152" s="181"/>
      <c r="E152" s="194"/>
      <c r="F152" s="194">
        <v>17800</v>
      </c>
      <c r="G152" s="195"/>
      <c r="H152" s="89" t="s">
        <v>6962</v>
      </c>
      <c r="I152" s="89" t="s">
        <v>6962</v>
      </c>
      <c r="J152" s="89" t="s">
        <v>1254</v>
      </c>
      <c r="K152" s="56" t="s">
        <v>4760</v>
      </c>
      <c r="L152" s="89" t="s">
        <v>6919</v>
      </c>
      <c r="M152" s="182"/>
    </row>
    <row r="153" spans="1:13" s="207" customFormat="1" x14ac:dyDescent="0.2">
      <c r="A153" s="183" t="s">
        <v>6696</v>
      </c>
      <c r="B153" s="208" t="s">
        <v>7112</v>
      </c>
      <c r="C153" s="186" t="s">
        <v>6768</v>
      </c>
      <c r="D153" s="186"/>
      <c r="E153" s="198"/>
      <c r="F153" s="198">
        <v>8390</v>
      </c>
      <c r="G153" s="197"/>
      <c r="H153" s="186" t="s">
        <v>6768</v>
      </c>
      <c r="I153" s="186" t="s">
        <v>6768</v>
      </c>
      <c r="J153" s="186" t="s">
        <v>769</v>
      </c>
      <c r="K153" s="187" t="s">
        <v>5669</v>
      </c>
      <c r="L153" s="186" t="s">
        <v>6920</v>
      </c>
      <c r="M153" s="188"/>
    </row>
    <row r="154" spans="1:13" s="178" customFormat="1" x14ac:dyDescent="0.2">
      <c r="A154" s="179" t="s">
        <v>6697</v>
      </c>
      <c r="B154" s="206" t="s">
        <v>7113</v>
      </c>
      <c r="C154" s="89" t="s">
        <v>6769</v>
      </c>
      <c r="D154" s="181"/>
      <c r="E154" s="194"/>
      <c r="F154" s="194">
        <v>10360</v>
      </c>
      <c r="G154" s="195"/>
      <c r="H154" s="89" t="s">
        <v>6769</v>
      </c>
      <c r="I154" s="89" t="s">
        <v>6769</v>
      </c>
      <c r="J154" s="89" t="s">
        <v>769</v>
      </c>
      <c r="K154" s="56" t="s">
        <v>5669</v>
      </c>
      <c r="L154" s="89" t="s">
        <v>6921</v>
      </c>
      <c r="M154" s="182"/>
    </row>
    <row r="155" spans="1:13" s="207" customFormat="1" x14ac:dyDescent="0.2">
      <c r="A155" s="183" t="s">
        <v>6698</v>
      </c>
      <c r="B155" s="208" t="s">
        <v>7114</v>
      </c>
      <c r="C155" s="186" t="s">
        <v>6293</v>
      </c>
      <c r="D155" s="186"/>
      <c r="E155" s="198"/>
      <c r="F155" s="198">
        <v>2704.7999999999997</v>
      </c>
      <c r="G155" s="197"/>
      <c r="H155" s="186" t="s">
        <v>6963</v>
      </c>
      <c r="I155" s="186" t="s">
        <v>6963</v>
      </c>
      <c r="J155" s="186" t="s">
        <v>1254</v>
      </c>
      <c r="K155" s="187" t="s">
        <v>3906</v>
      </c>
      <c r="L155" s="186" t="s">
        <v>6374</v>
      </c>
      <c r="M155" s="188"/>
    </row>
    <row r="156" spans="1:13" s="178" customFormat="1" x14ac:dyDescent="0.2">
      <c r="A156" s="179" t="s">
        <v>6699</v>
      </c>
      <c r="B156" s="206" t="s">
        <v>7115</v>
      </c>
      <c r="C156" s="89" t="s">
        <v>1393</v>
      </c>
      <c r="D156" s="181"/>
      <c r="E156" s="194"/>
      <c r="F156" s="194">
        <v>9735</v>
      </c>
      <c r="G156" s="195"/>
      <c r="H156" s="89" t="s">
        <v>1393</v>
      </c>
      <c r="I156" s="89" t="s">
        <v>1393</v>
      </c>
      <c r="J156" s="89" t="s">
        <v>769</v>
      </c>
      <c r="K156" s="56" t="s">
        <v>4786</v>
      </c>
      <c r="L156" s="89" t="s">
        <v>6922</v>
      </c>
      <c r="M156" s="182"/>
    </row>
    <row r="157" spans="1:13" s="207" customFormat="1" x14ac:dyDescent="0.2">
      <c r="A157" s="183" t="s">
        <v>6700</v>
      </c>
      <c r="B157" s="208" t="s">
        <v>7116</v>
      </c>
      <c r="C157" s="186" t="s">
        <v>1393</v>
      </c>
      <c r="D157" s="186"/>
      <c r="E157" s="198"/>
      <c r="F157" s="198">
        <v>7945</v>
      </c>
      <c r="G157" s="197"/>
      <c r="H157" s="197" t="s">
        <v>1393</v>
      </c>
      <c r="I157" s="197" t="s">
        <v>1393</v>
      </c>
      <c r="J157" s="186" t="s">
        <v>769</v>
      </c>
      <c r="K157" s="187" t="s">
        <v>4786</v>
      </c>
      <c r="L157" s="186" t="s">
        <v>6923</v>
      </c>
      <c r="M157" s="188"/>
    </row>
    <row r="158" spans="1:13" s="178" customFormat="1" x14ac:dyDescent="0.2">
      <c r="A158" s="179" t="s">
        <v>6701</v>
      </c>
      <c r="B158" s="206" t="s">
        <v>7117</v>
      </c>
      <c r="C158" s="89" t="s">
        <v>1393</v>
      </c>
      <c r="D158" s="181"/>
      <c r="E158" s="194"/>
      <c r="F158" s="194">
        <v>8260</v>
      </c>
      <c r="G158" s="195"/>
      <c r="H158" s="195" t="s">
        <v>1393</v>
      </c>
      <c r="I158" s="195" t="s">
        <v>1393</v>
      </c>
      <c r="J158" s="89" t="s">
        <v>769</v>
      </c>
      <c r="K158" s="56" t="s">
        <v>4786</v>
      </c>
      <c r="L158" s="89" t="s">
        <v>6924</v>
      </c>
      <c r="M158" s="182"/>
    </row>
    <row r="159" spans="1:13" s="207" customFormat="1" x14ac:dyDescent="0.2">
      <c r="A159" s="183" t="s">
        <v>6702</v>
      </c>
      <c r="B159" s="208" t="s">
        <v>7118</v>
      </c>
      <c r="C159" s="186" t="s">
        <v>6770</v>
      </c>
      <c r="D159" s="186"/>
      <c r="E159" s="198"/>
      <c r="F159" s="198">
        <v>1180</v>
      </c>
      <c r="G159" s="197"/>
      <c r="H159" s="186" t="s">
        <v>6770</v>
      </c>
      <c r="I159" s="186" t="s">
        <v>6770</v>
      </c>
      <c r="J159" s="186" t="s">
        <v>769</v>
      </c>
      <c r="K159" s="187" t="s">
        <v>4786</v>
      </c>
      <c r="L159" s="186" t="s">
        <v>6925</v>
      </c>
      <c r="M159" s="189"/>
    </row>
    <row r="160" spans="1:13" s="178" customFormat="1" x14ac:dyDescent="0.2">
      <c r="A160" s="179" t="s">
        <v>6703</v>
      </c>
      <c r="B160" s="206" t="s">
        <v>7119</v>
      </c>
      <c r="C160" s="89" t="s">
        <v>744</v>
      </c>
      <c r="D160" s="181"/>
      <c r="E160" s="194"/>
      <c r="F160" s="194">
        <v>800</v>
      </c>
      <c r="G160" s="195"/>
      <c r="H160" s="89" t="s">
        <v>744</v>
      </c>
      <c r="I160" s="89" t="s">
        <v>744</v>
      </c>
      <c r="J160" s="89" t="s">
        <v>769</v>
      </c>
      <c r="K160" s="56" t="s">
        <v>3764</v>
      </c>
      <c r="L160" s="89" t="s">
        <v>6926</v>
      </c>
      <c r="M160" s="182"/>
    </row>
    <row r="161" spans="1:13" s="207" customFormat="1" x14ac:dyDescent="0.2">
      <c r="A161" s="183" t="s">
        <v>6704</v>
      </c>
      <c r="B161" s="208" t="s">
        <v>7120</v>
      </c>
      <c r="C161" s="186" t="s">
        <v>3138</v>
      </c>
      <c r="D161" s="186"/>
      <c r="E161" s="198"/>
      <c r="F161" s="198">
        <v>780</v>
      </c>
      <c r="G161" s="197"/>
      <c r="H161" s="186" t="s">
        <v>3138</v>
      </c>
      <c r="I161" s="186" t="s">
        <v>3138</v>
      </c>
      <c r="J161" s="186" t="s">
        <v>769</v>
      </c>
      <c r="K161" s="187" t="s">
        <v>6793</v>
      </c>
      <c r="L161" s="186" t="s">
        <v>6927</v>
      </c>
      <c r="M161" s="188"/>
    </row>
    <row r="162" spans="1:13" s="178" customFormat="1" x14ac:dyDescent="0.2">
      <c r="A162" s="179" t="s">
        <v>6705</v>
      </c>
      <c r="B162" s="206" t="s">
        <v>7121</v>
      </c>
      <c r="C162" s="89" t="s">
        <v>6768</v>
      </c>
      <c r="D162" s="181"/>
      <c r="E162" s="194"/>
      <c r="F162" s="194">
        <v>1280</v>
      </c>
      <c r="G162" s="195"/>
      <c r="H162" s="89" t="s">
        <v>6768</v>
      </c>
      <c r="I162" s="89" t="s">
        <v>6768</v>
      </c>
      <c r="J162" s="89" t="s">
        <v>769</v>
      </c>
      <c r="K162" s="56" t="s">
        <v>4790</v>
      </c>
      <c r="L162" s="89" t="s">
        <v>6928</v>
      </c>
      <c r="M162" s="182"/>
    </row>
    <row r="163" spans="1:13" s="207" customFormat="1" x14ac:dyDescent="0.2">
      <c r="A163" s="183" t="s">
        <v>6706</v>
      </c>
      <c r="B163" s="208" t="s">
        <v>7122</v>
      </c>
      <c r="C163" s="186" t="s">
        <v>5238</v>
      </c>
      <c r="D163" s="186"/>
      <c r="E163" s="198"/>
      <c r="F163" s="198">
        <v>1153</v>
      </c>
      <c r="G163" s="197"/>
      <c r="H163" s="186" t="s">
        <v>5238</v>
      </c>
      <c r="I163" s="186" t="s">
        <v>5238</v>
      </c>
      <c r="J163" s="186" t="s">
        <v>769</v>
      </c>
      <c r="K163" s="187" t="s">
        <v>3766</v>
      </c>
      <c r="L163" s="186" t="s">
        <v>6929</v>
      </c>
      <c r="M163" s="188"/>
    </row>
    <row r="164" spans="1:13" s="178" customFormat="1" x14ac:dyDescent="0.2">
      <c r="A164" s="179" t="s">
        <v>6707</v>
      </c>
      <c r="B164" s="206" t="s">
        <v>7123</v>
      </c>
      <c r="C164" s="89" t="s">
        <v>6771</v>
      </c>
      <c r="D164" s="181"/>
      <c r="E164" s="194"/>
      <c r="F164" s="194">
        <v>27000</v>
      </c>
      <c r="G164" s="195"/>
      <c r="H164" s="89" t="s">
        <v>6771</v>
      </c>
      <c r="I164" s="89" t="s">
        <v>6771</v>
      </c>
      <c r="J164" s="89" t="s">
        <v>769</v>
      </c>
      <c r="K164" s="56" t="s">
        <v>5671</v>
      </c>
      <c r="L164" s="89" t="s">
        <v>6930</v>
      </c>
      <c r="M164" s="182"/>
    </row>
    <row r="165" spans="1:13" s="207" customFormat="1" x14ac:dyDescent="0.2">
      <c r="A165" s="183" t="s">
        <v>6708</v>
      </c>
      <c r="B165" s="208" t="s">
        <v>7124</v>
      </c>
      <c r="C165" s="186" t="s">
        <v>6771</v>
      </c>
      <c r="D165" s="186"/>
      <c r="E165" s="198"/>
      <c r="F165" s="198">
        <v>14250</v>
      </c>
      <c r="G165" s="197"/>
      <c r="H165" s="186" t="s">
        <v>6771</v>
      </c>
      <c r="I165" s="186" t="s">
        <v>6771</v>
      </c>
      <c r="J165" s="186" t="s">
        <v>769</v>
      </c>
      <c r="K165" s="187" t="s">
        <v>5671</v>
      </c>
      <c r="L165" s="186" t="s">
        <v>6931</v>
      </c>
      <c r="M165" s="189"/>
    </row>
    <row r="166" spans="1:13" s="178" customFormat="1" x14ac:dyDescent="0.2">
      <c r="A166" s="179" t="s">
        <v>6709</v>
      </c>
      <c r="B166" s="206" t="s">
        <v>7125</v>
      </c>
      <c r="C166" s="89" t="s">
        <v>3138</v>
      </c>
      <c r="D166" s="181"/>
      <c r="E166" s="194"/>
      <c r="F166" s="194">
        <v>600</v>
      </c>
      <c r="G166" s="195"/>
      <c r="H166" s="89" t="s">
        <v>3138</v>
      </c>
      <c r="I166" s="89" t="s">
        <v>3138</v>
      </c>
      <c r="J166" s="89" t="s">
        <v>769</v>
      </c>
      <c r="K166" s="56" t="s">
        <v>5671</v>
      </c>
      <c r="L166" s="89" t="s">
        <v>6932</v>
      </c>
      <c r="M166" s="182"/>
    </row>
    <row r="167" spans="1:13" s="207" customFormat="1" x14ac:dyDescent="0.2">
      <c r="A167" s="183" t="s">
        <v>6710</v>
      </c>
      <c r="B167" s="208" t="s">
        <v>7126</v>
      </c>
      <c r="C167" s="186" t="s">
        <v>3138</v>
      </c>
      <c r="D167" s="186"/>
      <c r="E167" s="198"/>
      <c r="F167" s="198">
        <v>500</v>
      </c>
      <c r="G167" s="197"/>
      <c r="H167" s="186" t="s">
        <v>3138</v>
      </c>
      <c r="I167" s="186" t="s">
        <v>3138</v>
      </c>
      <c r="J167" s="186" t="s">
        <v>769</v>
      </c>
      <c r="K167" s="187" t="s">
        <v>5671</v>
      </c>
      <c r="L167" s="186" t="s">
        <v>6933</v>
      </c>
      <c r="M167" s="188"/>
    </row>
    <row r="168" spans="1:13" s="178" customFormat="1" x14ac:dyDescent="0.2">
      <c r="A168" s="179" t="s">
        <v>6711</v>
      </c>
      <c r="B168" s="206" t="s">
        <v>7127</v>
      </c>
      <c r="C168" s="89" t="s">
        <v>3459</v>
      </c>
      <c r="D168" s="181"/>
      <c r="E168" s="194"/>
      <c r="F168" s="194">
        <v>39900</v>
      </c>
      <c r="G168" s="195"/>
      <c r="H168" s="89" t="s">
        <v>3459</v>
      </c>
      <c r="I168" s="89" t="s">
        <v>3459</v>
      </c>
      <c r="J168" s="89" t="s">
        <v>769</v>
      </c>
      <c r="K168" s="56" t="s">
        <v>5671</v>
      </c>
      <c r="L168" s="89" t="s">
        <v>6934</v>
      </c>
      <c r="M168" s="182"/>
    </row>
    <row r="169" spans="1:13" s="207" customFormat="1" x14ac:dyDescent="0.2">
      <c r="A169" s="183" t="s">
        <v>6712</v>
      </c>
      <c r="B169" s="208" t="s">
        <v>7128</v>
      </c>
      <c r="C169" s="186" t="s">
        <v>6772</v>
      </c>
      <c r="D169" s="186"/>
      <c r="E169" s="198"/>
      <c r="F169" s="198">
        <v>2000</v>
      </c>
      <c r="G169" s="197"/>
      <c r="H169" s="186" t="s">
        <v>6772</v>
      </c>
      <c r="I169" s="186" t="s">
        <v>6772</v>
      </c>
      <c r="J169" s="186" t="s">
        <v>769</v>
      </c>
      <c r="K169" s="187" t="s">
        <v>5671</v>
      </c>
      <c r="L169" s="186" t="s">
        <v>6935</v>
      </c>
      <c r="M169" s="188"/>
    </row>
    <row r="170" spans="1:13" s="178" customFormat="1" x14ac:dyDescent="0.2">
      <c r="A170" s="179" t="s">
        <v>6713</v>
      </c>
      <c r="B170" s="206" t="s">
        <v>7129</v>
      </c>
      <c r="C170" s="89" t="s">
        <v>277</v>
      </c>
      <c r="D170" s="181"/>
      <c r="E170" s="194"/>
      <c r="F170" s="194">
        <v>2008.4</v>
      </c>
      <c r="G170" s="195"/>
      <c r="H170" s="89" t="s">
        <v>277</v>
      </c>
      <c r="I170" s="89" t="s">
        <v>277</v>
      </c>
      <c r="J170" s="89" t="s">
        <v>769</v>
      </c>
      <c r="K170" s="56" t="s">
        <v>5671</v>
      </c>
      <c r="L170" s="89" t="s">
        <v>6936</v>
      </c>
      <c r="M170" s="182"/>
    </row>
    <row r="171" spans="1:13" s="207" customFormat="1" x14ac:dyDescent="0.2">
      <c r="A171" s="183" t="s">
        <v>6714</v>
      </c>
      <c r="B171" s="208" t="s">
        <v>7130</v>
      </c>
      <c r="C171" s="186" t="s">
        <v>3138</v>
      </c>
      <c r="D171" s="186"/>
      <c r="E171" s="198"/>
      <c r="F171" s="198">
        <v>700</v>
      </c>
      <c r="G171" s="197"/>
      <c r="H171" s="186" t="s">
        <v>3138</v>
      </c>
      <c r="I171" s="186" t="s">
        <v>3138</v>
      </c>
      <c r="J171" s="186" t="s">
        <v>769</v>
      </c>
      <c r="K171" s="187" t="s">
        <v>4822</v>
      </c>
      <c r="L171" s="186" t="s">
        <v>6937</v>
      </c>
      <c r="M171" s="188"/>
    </row>
    <row r="172" spans="1:13" s="178" customFormat="1" x14ac:dyDescent="0.2">
      <c r="A172" s="179" t="s">
        <v>6715</v>
      </c>
      <c r="B172" s="208" t="s">
        <v>7131</v>
      </c>
      <c r="C172" s="89" t="s">
        <v>3138</v>
      </c>
      <c r="D172" s="181"/>
      <c r="E172" s="194"/>
      <c r="F172" s="194">
        <v>2250</v>
      </c>
      <c r="G172" s="195"/>
      <c r="H172" s="89" t="s">
        <v>3138</v>
      </c>
      <c r="I172" s="89" t="s">
        <v>3138</v>
      </c>
      <c r="J172" s="89" t="s">
        <v>769</v>
      </c>
      <c r="K172" s="56" t="s">
        <v>4822</v>
      </c>
      <c r="L172" s="89" t="s">
        <v>6938</v>
      </c>
      <c r="M172" s="182"/>
    </row>
    <row r="173" spans="1:13" s="207" customFormat="1" x14ac:dyDescent="0.2">
      <c r="A173" s="183" t="s">
        <v>6716</v>
      </c>
      <c r="B173" s="208" t="s">
        <v>7132</v>
      </c>
      <c r="C173" s="186" t="s">
        <v>6773</v>
      </c>
      <c r="D173" s="186"/>
      <c r="E173" s="198"/>
      <c r="F173" s="198">
        <v>9000</v>
      </c>
      <c r="G173" s="197"/>
      <c r="H173" s="186" t="s">
        <v>6773</v>
      </c>
      <c r="I173" s="186" t="s">
        <v>6773</v>
      </c>
      <c r="J173" s="186" t="s">
        <v>769</v>
      </c>
      <c r="K173" s="187" t="s">
        <v>4822</v>
      </c>
      <c r="L173" s="186" t="s">
        <v>6939</v>
      </c>
      <c r="M173" s="188"/>
    </row>
    <row r="174" spans="1:13" s="178" customFormat="1" x14ac:dyDescent="0.2">
      <c r="A174" s="179" t="s">
        <v>6717</v>
      </c>
      <c r="B174" s="206" t="s">
        <v>7133</v>
      </c>
      <c r="C174" s="89" t="s">
        <v>6774</v>
      </c>
      <c r="D174" s="181"/>
      <c r="E174" s="194"/>
      <c r="F174" s="194">
        <v>3000</v>
      </c>
      <c r="G174" s="195"/>
      <c r="H174" s="89" t="s">
        <v>6774</v>
      </c>
      <c r="I174" s="89" t="s">
        <v>6774</v>
      </c>
      <c r="J174" s="89" t="s">
        <v>769</v>
      </c>
      <c r="K174" s="56" t="s">
        <v>4823</v>
      </c>
      <c r="L174" s="89" t="s">
        <v>6940</v>
      </c>
      <c r="M174" s="182"/>
    </row>
    <row r="175" spans="1:13" s="207" customFormat="1" x14ac:dyDescent="0.2">
      <c r="A175" s="183" t="s">
        <v>6718</v>
      </c>
      <c r="B175" s="208" t="s">
        <v>7134</v>
      </c>
      <c r="C175" s="186" t="s">
        <v>2665</v>
      </c>
      <c r="D175" s="186"/>
      <c r="E175" s="198"/>
      <c r="F175" s="198">
        <v>8305</v>
      </c>
      <c r="G175" s="197"/>
      <c r="H175" s="186" t="s">
        <v>2665</v>
      </c>
      <c r="I175" s="186" t="s">
        <v>2665</v>
      </c>
      <c r="J175" s="186" t="s">
        <v>769</v>
      </c>
      <c r="K175" s="187" t="s">
        <v>4823</v>
      </c>
      <c r="L175" s="186" t="s">
        <v>6941</v>
      </c>
      <c r="M175" s="188"/>
    </row>
    <row r="176" spans="1:13" s="178" customFormat="1" x14ac:dyDescent="0.2">
      <c r="A176" s="179" t="s">
        <v>6719</v>
      </c>
      <c r="B176" s="206" t="s">
        <v>7135</v>
      </c>
      <c r="C176" s="89" t="s">
        <v>487</v>
      </c>
      <c r="D176" s="181"/>
      <c r="E176" s="194"/>
      <c r="F176" s="194">
        <v>3200</v>
      </c>
      <c r="G176" s="195"/>
      <c r="H176" s="89" t="s">
        <v>487</v>
      </c>
      <c r="I176" s="89" t="s">
        <v>487</v>
      </c>
      <c r="J176" s="89" t="s">
        <v>769</v>
      </c>
      <c r="K176" s="56" t="s">
        <v>4823</v>
      </c>
      <c r="L176" s="89" t="s">
        <v>6942</v>
      </c>
      <c r="M176" s="182"/>
    </row>
    <row r="177" spans="1:13" s="207" customFormat="1" x14ac:dyDescent="0.2">
      <c r="A177" s="183" t="s">
        <v>6720</v>
      </c>
      <c r="B177" s="208" t="s">
        <v>7136</v>
      </c>
      <c r="C177" s="186" t="s">
        <v>274</v>
      </c>
      <c r="D177" s="186"/>
      <c r="E177" s="198"/>
      <c r="F177" s="198">
        <v>484</v>
      </c>
      <c r="G177" s="197"/>
      <c r="H177" s="197" t="s">
        <v>274</v>
      </c>
      <c r="I177" s="197" t="s">
        <v>274</v>
      </c>
      <c r="J177" s="186" t="s">
        <v>769</v>
      </c>
      <c r="K177" s="187" t="s">
        <v>3858</v>
      </c>
      <c r="L177" s="186" t="s">
        <v>6943</v>
      </c>
      <c r="M177" s="188"/>
    </row>
    <row r="178" spans="1:13" s="178" customFormat="1" x14ac:dyDescent="0.2">
      <c r="A178" s="179" t="s">
        <v>6721</v>
      </c>
      <c r="B178" s="206" t="s">
        <v>7137</v>
      </c>
      <c r="C178" s="89" t="s">
        <v>295</v>
      </c>
      <c r="D178" s="181"/>
      <c r="E178" s="194"/>
      <c r="F178" s="194">
        <v>3172.5</v>
      </c>
      <c r="G178" s="195"/>
      <c r="H178" s="195" t="s">
        <v>6964</v>
      </c>
      <c r="I178" s="195" t="s">
        <v>6965</v>
      </c>
      <c r="J178" s="89" t="s">
        <v>1254</v>
      </c>
      <c r="K178" s="56" t="s">
        <v>3858</v>
      </c>
      <c r="L178" s="89" t="s">
        <v>6944</v>
      </c>
      <c r="M178" s="182"/>
    </row>
    <row r="179" spans="1:13" s="207" customFormat="1" x14ac:dyDescent="0.2">
      <c r="A179" s="183" t="s">
        <v>6722</v>
      </c>
      <c r="B179" s="208" t="s">
        <v>7138</v>
      </c>
      <c r="C179" s="186" t="s">
        <v>3165</v>
      </c>
      <c r="D179" s="186"/>
      <c r="E179" s="198"/>
      <c r="F179" s="198">
        <v>8305</v>
      </c>
      <c r="G179" s="197"/>
      <c r="H179" s="186" t="s">
        <v>3165</v>
      </c>
      <c r="I179" s="186" t="s">
        <v>3165</v>
      </c>
      <c r="J179" s="186" t="s">
        <v>769</v>
      </c>
      <c r="K179" s="187" t="s">
        <v>3858</v>
      </c>
      <c r="L179" s="186" t="s">
        <v>6945</v>
      </c>
      <c r="M179" s="189"/>
    </row>
    <row r="180" spans="1:13" s="178" customFormat="1" x14ac:dyDescent="0.2">
      <c r="A180" s="179" t="s">
        <v>6723</v>
      </c>
      <c r="B180" s="206" t="s">
        <v>7139</v>
      </c>
      <c r="C180" s="89" t="s">
        <v>277</v>
      </c>
      <c r="D180" s="181"/>
      <c r="E180" s="194"/>
      <c r="F180" s="194">
        <v>160</v>
      </c>
      <c r="G180" s="195"/>
      <c r="H180" s="89" t="s">
        <v>277</v>
      </c>
      <c r="I180" s="89" t="s">
        <v>277</v>
      </c>
      <c r="J180" s="89" t="s">
        <v>769</v>
      </c>
      <c r="K180" s="56" t="s">
        <v>3859</v>
      </c>
      <c r="L180" s="89" t="s">
        <v>6946</v>
      </c>
      <c r="M180" s="182"/>
    </row>
    <row r="181" spans="1:13" s="207" customFormat="1" x14ac:dyDescent="0.2">
      <c r="A181" s="183" t="s">
        <v>6724</v>
      </c>
      <c r="B181" s="208" t="s">
        <v>7140</v>
      </c>
      <c r="C181" s="186" t="s">
        <v>5493</v>
      </c>
      <c r="D181" s="186"/>
      <c r="E181" s="198"/>
      <c r="F181" s="198">
        <v>700</v>
      </c>
      <c r="G181" s="197"/>
      <c r="H181" s="186" t="s">
        <v>5493</v>
      </c>
      <c r="I181" s="186" t="s">
        <v>5493</v>
      </c>
      <c r="J181" s="186" t="s">
        <v>769</v>
      </c>
      <c r="K181" s="187" t="s">
        <v>3859</v>
      </c>
      <c r="L181" s="186" t="s">
        <v>6947</v>
      </c>
      <c r="M181" s="188"/>
    </row>
    <row r="182" spans="1:13" s="178" customFormat="1" x14ac:dyDescent="0.2">
      <c r="A182" s="179" t="s">
        <v>6725</v>
      </c>
      <c r="B182" s="206" t="s">
        <v>7141</v>
      </c>
      <c r="C182" s="89" t="s">
        <v>4321</v>
      </c>
      <c r="D182" s="181"/>
      <c r="E182" s="194"/>
      <c r="F182" s="194">
        <v>8800</v>
      </c>
      <c r="G182" s="195"/>
      <c r="H182" s="89" t="s">
        <v>6966</v>
      </c>
      <c r="I182" s="89" t="s">
        <v>6967</v>
      </c>
      <c r="J182" s="89" t="s">
        <v>1254</v>
      </c>
      <c r="K182" s="56" t="s">
        <v>3859</v>
      </c>
      <c r="L182" s="89" t="s">
        <v>6948</v>
      </c>
      <c r="M182" s="182"/>
    </row>
    <row r="183" spans="1:13" s="207" customFormat="1" x14ac:dyDescent="0.2">
      <c r="A183" s="183" t="s">
        <v>6726</v>
      </c>
      <c r="B183" s="208" t="s">
        <v>7142</v>
      </c>
      <c r="C183" s="186" t="s">
        <v>6775</v>
      </c>
      <c r="D183" s="186"/>
      <c r="E183" s="198"/>
      <c r="F183" s="198">
        <v>4511</v>
      </c>
      <c r="G183" s="197"/>
      <c r="H183" s="186" t="s">
        <v>6775</v>
      </c>
      <c r="I183" s="186" t="s">
        <v>6775</v>
      </c>
      <c r="J183" s="186" t="s">
        <v>769</v>
      </c>
      <c r="K183" s="187" t="s">
        <v>3859</v>
      </c>
      <c r="L183" s="186" t="s">
        <v>6949</v>
      </c>
      <c r="M183" s="188"/>
    </row>
    <row r="184" spans="1:13" s="178" customFormat="1" x14ac:dyDescent="0.2">
      <c r="A184" s="179" t="s">
        <v>6727</v>
      </c>
      <c r="B184" s="206" t="s">
        <v>7143</v>
      </c>
      <c r="C184" s="89" t="s">
        <v>496</v>
      </c>
      <c r="D184" s="181"/>
      <c r="E184" s="194"/>
      <c r="F184" s="194">
        <v>1453.5</v>
      </c>
      <c r="G184" s="195"/>
      <c r="H184" s="89" t="s">
        <v>496</v>
      </c>
      <c r="I184" s="89" t="s">
        <v>496</v>
      </c>
      <c r="J184" s="89" t="s">
        <v>769</v>
      </c>
      <c r="K184" s="56" t="s">
        <v>3859</v>
      </c>
      <c r="L184" s="89" t="s">
        <v>6950</v>
      </c>
      <c r="M184" s="182"/>
    </row>
    <row r="185" spans="1:13" s="207" customFormat="1" x14ac:dyDescent="0.2">
      <c r="A185" s="183" t="s">
        <v>6728</v>
      </c>
      <c r="B185" s="208" t="s">
        <v>7144</v>
      </c>
      <c r="C185" s="186" t="s">
        <v>6776</v>
      </c>
      <c r="D185" s="186"/>
      <c r="E185" s="198"/>
      <c r="F185" s="198">
        <v>407.5</v>
      </c>
      <c r="G185" s="197"/>
      <c r="H185" s="186" t="s">
        <v>6776</v>
      </c>
      <c r="I185" s="186" t="s">
        <v>6776</v>
      </c>
      <c r="J185" s="186" t="s">
        <v>769</v>
      </c>
      <c r="K185" s="187" t="s">
        <v>3859</v>
      </c>
      <c r="L185" s="186" t="s">
        <v>6951</v>
      </c>
      <c r="M185" s="189"/>
    </row>
    <row r="186" spans="1:13" s="178" customFormat="1" x14ac:dyDescent="0.2">
      <c r="A186" s="179" t="s">
        <v>6729</v>
      </c>
      <c r="B186" s="206" t="s">
        <v>7145</v>
      </c>
      <c r="C186" s="89" t="s">
        <v>221</v>
      </c>
      <c r="D186" s="181"/>
      <c r="E186" s="194"/>
      <c r="F186" s="194">
        <v>860</v>
      </c>
      <c r="G186" s="195"/>
      <c r="H186" s="89" t="s">
        <v>221</v>
      </c>
      <c r="I186" s="89" t="s">
        <v>221</v>
      </c>
      <c r="J186" s="89" t="s">
        <v>769</v>
      </c>
      <c r="K186" s="56" t="s">
        <v>3859</v>
      </c>
      <c r="L186" s="89" t="s">
        <v>6952</v>
      </c>
      <c r="M186" s="182"/>
    </row>
    <row r="187" spans="1:13" s="207" customFormat="1" x14ac:dyDescent="0.2">
      <c r="A187" s="183" t="s">
        <v>6730</v>
      </c>
      <c r="B187" s="208" t="s">
        <v>7146</v>
      </c>
      <c r="C187" s="186" t="s">
        <v>277</v>
      </c>
      <c r="D187" s="186"/>
      <c r="E187" s="198"/>
      <c r="F187" s="198">
        <v>124.8</v>
      </c>
      <c r="G187" s="197"/>
      <c r="H187" s="186" t="s">
        <v>277</v>
      </c>
      <c r="I187" s="186" t="s">
        <v>277</v>
      </c>
      <c r="J187" s="186" t="s">
        <v>769</v>
      </c>
      <c r="K187" s="187" t="s">
        <v>3859</v>
      </c>
      <c r="L187" s="186" t="s">
        <v>6953</v>
      </c>
      <c r="M187" s="188"/>
    </row>
    <row r="188" spans="1:13" s="178" customFormat="1" x14ac:dyDescent="0.2">
      <c r="A188" s="179" t="s">
        <v>6731</v>
      </c>
      <c r="B188" s="206" t="s">
        <v>7147</v>
      </c>
      <c r="C188" s="89" t="s">
        <v>5784</v>
      </c>
      <c r="D188" s="181"/>
      <c r="E188" s="194"/>
      <c r="F188" s="194">
        <v>1174</v>
      </c>
      <c r="G188" s="195"/>
      <c r="H188" s="89" t="s">
        <v>5784</v>
      </c>
      <c r="I188" s="89" t="s">
        <v>5784</v>
      </c>
      <c r="J188" s="89" t="s">
        <v>769</v>
      </c>
      <c r="K188" s="56" t="s">
        <v>3861</v>
      </c>
      <c r="L188" s="89" t="s">
        <v>6954</v>
      </c>
      <c r="M188" s="182"/>
    </row>
    <row r="189" spans="1:13" s="207" customFormat="1" x14ac:dyDescent="0.2">
      <c r="A189" s="183" t="s">
        <v>6732</v>
      </c>
      <c r="B189" s="208" t="s">
        <v>7148</v>
      </c>
      <c r="C189" s="186" t="s">
        <v>5485</v>
      </c>
      <c r="D189" s="186"/>
      <c r="E189" s="198"/>
      <c r="F189" s="198">
        <v>550</v>
      </c>
      <c r="G189" s="197"/>
      <c r="H189" s="186" t="s">
        <v>5485</v>
      </c>
      <c r="I189" s="186" t="s">
        <v>5485</v>
      </c>
      <c r="J189" s="186" t="s">
        <v>769</v>
      </c>
      <c r="K189" s="187" t="s">
        <v>3861</v>
      </c>
      <c r="L189" s="186" t="s">
        <v>6955</v>
      </c>
      <c r="M189" s="188"/>
    </row>
    <row r="190" spans="1:13" s="178" customFormat="1" x14ac:dyDescent="0.2">
      <c r="A190" s="179" t="s">
        <v>6733</v>
      </c>
      <c r="B190" s="206" t="s">
        <v>7149</v>
      </c>
      <c r="C190" s="89" t="s">
        <v>6777</v>
      </c>
      <c r="D190" s="181"/>
      <c r="E190" s="194"/>
      <c r="F190" s="194">
        <v>910</v>
      </c>
      <c r="G190" s="195"/>
      <c r="H190" s="89" t="s">
        <v>6777</v>
      </c>
      <c r="I190" s="89" t="s">
        <v>6777</v>
      </c>
      <c r="J190" s="89" t="s">
        <v>769</v>
      </c>
      <c r="K190" s="56" t="s">
        <v>5717</v>
      </c>
      <c r="L190" s="89" t="s">
        <v>6956</v>
      </c>
      <c r="M190" s="182"/>
    </row>
    <row r="191" spans="1:13" s="207" customFormat="1" x14ac:dyDescent="0.2">
      <c r="A191" s="183" t="s">
        <v>6734</v>
      </c>
      <c r="B191" s="208" t="s">
        <v>7150</v>
      </c>
      <c r="C191" s="186" t="s">
        <v>5238</v>
      </c>
      <c r="D191" s="186"/>
      <c r="E191" s="198"/>
      <c r="F191" s="198">
        <v>2241.35</v>
      </c>
      <c r="G191" s="197"/>
      <c r="H191" s="186" t="s">
        <v>5238</v>
      </c>
      <c r="I191" s="186" t="s">
        <v>5238</v>
      </c>
      <c r="J191" s="186" t="s">
        <v>769</v>
      </c>
      <c r="K191" s="187" t="s">
        <v>5717</v>
      </c>
      <c r="L191" s="186" t="s">
        <v>6957</v>
      </c>
      <c r="M191" s="188"/>
    </row>
    <row r="192" spans="1:13" s="178" customFormat="1" x14ac:dyDescent="0.2">
      <c r="A192" s="179" t="s">
        <v>6735</v>
      </c>
      <c r="B192" s="208" t="s">
        <v>7151</v>
      </c>
      <c r="C192" s="89" t="s">
        <v>6747</v>
      </c>
      <c r="D192" s="181"/>
      <c r="E192" s="194"/>
      <c r="F192" s="194">
        <v>5400</v>
      </c>
      <c r="G192" s="195"/>
      <c r="H192" s="89" t="s">
        <v>6747</v>
      </c>
      <c r="I192" s="89" t="s">
        <v>6747</v>
      </c>
      <c r="J192" s="89" t="s">
        <v>769</v>
      </c>
      <c r="K192" s="56" t="s">
        <v>5717</v>
      </c>
      <c r="L192" s="89" t="s">
        <v>6958</v>
      </c>
      <c r="M192" s="182"/>
    </row>
    <row r="193" spans="1:13" x14ac:dyDescent="0.2">
      <c r="A193" s="183" t="s">
        <v>7185</v>
      </c>
      <c r="B193" s="208" t="s">
        <v>7186</v>
      </c>
      <c r="C193" s="186" t="s">
        <v>732</v>
      </c>
      <c r="D193" s="186"/>
      <c r="E193" s="198"/>
      <c r="F193" s="198">
        <v>430</v>
      </c>
      <c r="G193" s="197"/>
      <c r="H193" s="186" t="s">
        <v>732</v>
      </c>
      <c r="I193" s="186" t="s">
        <v>732</v>
      </c>
      <c r="J193" s="186" t="s">
        <v>769</v>
      </c>
      <c r="K193" s="187" t="s">
        <v>5673</v>
      </c>
      <c r="L193" s="186" t="s">
        <v>7575</v>
      </c>
      <c r="M193" s="188"/>
    </row>
    <row r="194" spans="1:13" s="178" customFormat="1" x14ac:dyDescent="0.2">
      <c r="A194" s="179" t="s">
        <v>7187</v>
      </c>
      <c r="B194" s="206" t="s">
        <v>7188</v>
      </c>
      <c r="C194" s="89" t="s">
        <v>744</v>
      </c>
      <c r="D194" s="181"/>
      <c r="E194" s="194"/>
      <c r="F194" s="194">
        <v>382.5</v>
      </c>
      <c r="G194" s="195"/>
      <c r="H194" s="89" t="s">
        <v>744</v>
      </c>
      <c r="I194" s="89" t="s">
        <v>744</v>
      </c>
      <c r="J194" s="89" t="s">
        <v>769</v>
      </c>
      <c r="K194" s="56" t="s">
        <v>5673</v>
      </c>
      <c r="L194" s="89" t="s">
        <v>7576</v>
      </c>
      <c r="M194" s="182"/>
    </row>
    <row r="195" spans="1:13" s="207" customFormat="1" x14ac:dyDescent="0.2">
      <c r="A195" s="183" t="s">
        <v>7189</v>
      </c>
      <c r="B195" s="208" t="s">
        <v>7190</v>
      </c>
      <c r="C195" s="186" t="s">
        <v>3138</v>
      </c>
      <c r="D195" s="186"/>
      <c r="E195" s="198"/>
      <c r="F195" s="198">
        <v>600</v>
      </c>
      <c r="G195" s="197"/>
      <c r="H195" s="186" t="s">
        <v>3138</v>
      </c>
      <c r="I195" s="186" t="s">
        <v>3138</v>
      </c>
      <c r="J195" s="186" t="s">
        <v>769</v>
      </c>
      <c r="K195" s="187" t="s">
        <v>5673</v>
      </c>
      <c r="L195" s="186" t="s">
        <v>7577</v>
      </c>
      <c r="M195" s="188"/>
    </row>
    <row r="196" spans="1:13" s="178" customFormat="1" x14ac:dyDescent="0.2">
      <c r="A196" s="179" t="s">
        <v>7191</v>
      </c>
      <c r="B196" s="206" t="s">
        <v>7192</v>
      </c>
      <c r="C196" s="89" t="s">
        <v>740</v>
      </c>
      <c r="D196" s="181"/>
      <c r="E196" s="194"/>
      <c r="F196" s="194">
        <v>2245</v>
      </c>
      <c r="G196" s="195"/>
      <c r="H196" s="89" t="s">
        <v>740</v>
      </c>
      <c r="I196" s="89" t="s">
        <v>740</v>
      </c>
      <c r="J196" s="89" t="s">
        <v>769</v>
      </c>
      <c r="K196" s="56" t="s">
        <v>5673</v>
      </c>
      <c r="L196" s="89" t="s">
        <v>7578</v>
      </c>
      <c r="M196" s="182"/>
    </row>
    <row r="197" spans="1:13" s="207" customFormat="1" x14ac:dyDescent="0.2">
      <c r="A197" s="183" t="s">
        <v>7193</v>
      </c>
      <c r="B197" s="208" t="s">
        <v>7194</v>
      </c>
      <c r="C197" s="186" t="s">
        <v>5784</v>
      </c>
      <c r="D197" s="186"/>
      <c r="E197" s="198"/>
      <c r="F197" s="198">
        <v>9625.5</v>
      </c>
      <c r="G197" s="197"/>
      <c r="H197" s="197" t="s">
        <v>7730</v>
      </c>
      <c r="I197" s="197" t="s">
        <v>7731</v>
      </c>
      <c r="J197" s="186" t="s">
        <v>1254</v>
      </c>
      <c r="K197" s="187" t="s">
        <v>3862</v>
      </c>
      <c r="L197" s="186" t="s">
        <v>7579</v>
      </c>
      <c r="M197" s="188"/>
    </row>
    <row r="198" spans="1:13" s="178" customFormat="1" x14ac:dyDescent="0.2">
      <c r="A198" s="179" t="s">
        <v>7195</v>
      </c>
      <c r="B198" s="206" t="s">
        <v>7196</v>
      </c>
      <c r="C198" s="89" t="s">
        <v>750</v>
      </c>
      <c r="D198" s="181"/>
      <c r="E198" s="194"/>
      <c r="F198" s="194">
        <v>3836.71</v>
      </c>
      <c r="G198" s="195"/>
      <c r="H198" s="195" t="s">
        <v>750</v>
      </c>
      <c r="I198" s="195" t="s">
        <v>750</v>
      </c>
      <c r="J198" s="89" t="s">
        <v>769</v>
      </c>
      <c r="K198" s="56" t="s">
        <v>3862</v>
      </c>
      <c r="L198" s="89" t="s">
        <v>7580</v>
      </c>
      <c r="M198" s="182"/>
    </row>
    <row r="199" spans="1:13" x14ac:dyDescent="0.2">
      <c r="A199" s="183" t="s">
        <v>7197</v>
      </c>
      <c r="B199" s="208" t="s">
        <v>7198</v>
      </c>
      <c r="C199" s="186" t="s">
        <v>5485</v>
      </c>
      <c r="D199" s="186"/>
      <c r="E199" s="198"/>
      <c r="F199" s="198">
        <v>190</v>
      </c>
      <c r="G199" s="197"/>
      <c r="H199" s="186" t="s">
        <v>5485</v>
      </c>
      <c r="I199" s="186" t="s">
        <v>5485</v>
      </c>
      <c r="J199" s="186" t="s">
        <v>769</v>
      </c>
      <c r="K199" s="187" t="s">
        <v>3862</v>
      </c>
      <c r="L199" s="186" t="s">
        <v>7581</v>
      </c>
      <c r="M199" s="189"/>
    </row>
    <row r="200" spans="1:13" s="178" customFormat="1" x14ac:dyDescent="0.2">
      <c r="A200" s="179" t="s">
        <v>7199</v>
      </c>
      <c r="B200" s="206" t="s">
        <v>7200</v>
      </c>
      <c r="C200" s="89" t="s">
        <v>744</v>
      </c>
      <c r="D200" s="181"/>
      <c r="E200" s="194"/>
      <c r="F200" s="194">
        <v>18832</v>
      </c>
      <c r="G200" s="195"/>
      <c r="H200" s="89" t="s">
        <v>744</v>
      </c>
      <c r="I200" s="89" t="s">
        <v>744</v>
      </c>
      <c r="J200" s="89" t="s">
        <v>769</v>
      </c>
      <c r="K200" s="56" t="s">
        <v>3862</v>
      </c>
      <c r="L200" s="89" t="s">
        <v>7582</v>
      </c>
      <c r="M200" s="182"/>
    </row>
    <row r="201" spans="1:13" s="207" customFormat="1" x14ac:dyDescent="0.2">
      <c r="A201" s="183" t="s">
        <v>7201</v>
      </c>
      <c r="B201" s="208" t="s">
        <v>7202</v>
      </c>
      <c r="C201" s="186" t="s">
        <v>5238</v>
      </c>
      <c r="D201" s="186"/>
      <c r="E201" s="198"/>
      <c r="F201" s="198">
        <v>22.58</v>
      </c>
      <c r="G201" s="197"/>
      <c r="H201" s="186" t="s">
        <v>5238</v>
      </c>
      <c r="I201" s="186" t="s">
        <v>5238</v>
      </c>
      <c r="J201" s="186" t="s">
        <v>769</v>
      </c>
      <c r="K201" s="187" t="s">
        <v>3866</v>
      </c>
      <c r="L201" s="186" t="s">
        <v>7583</v>
      </c>
      <c r="M201" s="188"/>
    </row>
    <row r="202" spans="1:13" s="178" customFormat="1" x14ac:dyDescent="0.2">
      <c r="A202" s="179" t="s">
        <v>7203</v>
      </c>
      <c r="B202" s="206" t="s">
        <v>7204</v>
      </c>
      <c r="C202" s="89" t="s">
        <v>2995</v>
      </c>
      <c r="D202" s="181"/>
      <c r="E202" s="194"/>
      <c r="F202" s="194">
        <v>6150</v>
      </c>
      <c r="G202" s="195"/>
      <c r="H202" s="89" t="s">
        <v>2995</v>
      </c>
      <c r="I202" s="89" t="s">
        <v>2995</v>
      </c>
      <c r="J202" s="89" t="s">
        <v>769</v>
      </c>
      <c r="K202" s="56" t="s">
        <v>3866</v>
      </c>
      <c r="L202" s="89" t="s">
        <v>7584</v>
      </c>
      <c r="M202" s="182"/>
    </row>
    <row r="203" spans="1:13" s="207" customFormat="1" x14ac:dyDescent="0.2">
      <c r="A203" s="183" t="s">
        <v>7205</v>
      </c>
      <c r="B203" s="208" t="s">
        <v>7206</v>
      </c>
      <c r="C203" s="186" t="s">
        <v>7207</v>
      </c>
      <c r="D203" s="186"/>
      <c r="E203" s="198"/>
      <c r="F203" s="198">
        <v>2500</v>
      </c>
      <c r="G203" s="197"/>
      <c r="H203" s="186" t="s">
        <v>7207</v>
      </c>
      <c r="I203" s="186" t="s">
        <v>7207</v>
      </c>
      <c r="J203" s="186" t="s">
        <v>769</v>
      </c>
      <c r="K203" s="187" t="s">
        <v>3866</v>
      </c>
      <c r="L203" s="186" t="s">
        <v>7585</v>
      </c>
      <c r="M203" s="188"/>
    </row>
    <row r="204" spans="1:13" s="178" customFormat="1" x14ac:dyDescent="0.2">
      <c r="A204" s="179" t="s">
        <v>7208</v>
      </c>
      <c r="B204" s="206" t="s">
        <v>7209</v>
      </c>
      <c r="C204" s="89" t="s">
        <v>3138</v>
      </c>
      <c r="D204" s="181"/>
      <c r="E204" s="194"/>
      <c r="F204" s="194">
        <v>600</v>
      </c>
      <c r="G204" s="195"/>
      <c r="H204" s="89" t="s">
        <v>3138</v>
      </c>
      <c r="I204" s="89" t="s">
        <v>3138</v>
      </c>
      <c r="J204" s="89" t="s">
        <v>769</v>
      </c>
      <c r="K204" s="56" t="s">
        <v>3866</v>
      </c>
      <c r="L204" s="89" t="s">
        <v>7586</v>
      </c>
      <c r="M204" s="182"/>
    </row>
    <row r="205" spans="1:13" x14ac:dyDescent="0.2">
      <c r="A205" s="183" t="s">
        <v>7210</v>
      </c>
      <c r="B205" s="208" t="s">
        <v>7211</v>
      </c>
      <c r="C205" s="186" t="s">
        <v>3138</v>
      </c>
      <c r="D205" s="186"/>
      <c r="E205" s="198"/>
      <c r="F205" s="198">
        <v>600</v>
      </c>
      <c r="G205" s="197"/>
      <c r="H205" s="186" t="s">
        <v>3138</v>
      </c>
      <c r="I205" s="186" t="s">
        <v>3138</v>
      </c>
      <c r="J205" s="186" t="s">
        <v>769</v>
      </c>
      <c r="K205" s="187" t="s">
        <v>3866</v>
      </c>
      <c r="L205" s="186" t="s">
        <v>7587</v>
      </c>
      <c r="M205" s="189"/>
    </row>
    <row r="206" spans="1:13" s="178" customFormat="1" x14ac:dyDescent="0.2">
      <c r="A206" s="179" t="s">
        <v>7212</v>
      </c>
      <c r="B206" s="206" t="s">
        <v>7213</v>
      </c>
      <c r="C206" s="89" t="s">
        <v>7214</v>
      </c>
      <c r="D206" s="181"/>
      <c r="E206" s="194"/>
      <c r="F206" s="194">
        <v>178.28</v>
      </c>
      <c r="G206" s="195"/>
      <c r="H206" s="89" t="s">
        <v>7214</v>
      </c>
      <c r="I206" s="89" t="s">
        <v>7214</v>
      </c>
      <c r="J206" s="89" t="s">
        <v>769</v>
      </c>
      <c r="K206" s="56" t="s">
        <v>5746</v>
      </c>
      <c r="L206" s="89" t="s">
        <v>7588</v>
      </c>
      <c r="M206" s="182"/>
    </row>
    <row r="207" spans="1:13" s="207" customFormat="1" x14ac:dyDescent="0.2">
      <c r="A207" s="183" t="s">
        <v>7215</v>
      </c>
      <c r="B207" s="208" t="s">
        <v>7216</v>
      </c>
      <c r="C207" s="186" t="s">
        <v>4547</v>
      </c>
      <c r="D207" s="186"/>
      <c r="E207" s="198"/>
      <c r="F207" s="198">
        <v>100</v>
      </c>
      <c r="G207" s="197"/>
      <c r="H207" s="186" t="s">
        <v>4547</v>
      </c>
      <c r="I207" s="186" t="s">
        <v>4547</v>
      </c>
      <c r="J207" s="186" t="s">
        <v>769</v>
      </c>
      <c r="K207" s="187" t="s">
        <v>7552</v>
      </c>
      <c r="L207" s="186" t="s">
        <v>7589</v>
      </c>
      <c r="M207" s="188"/>
    </row>
    <row r="208" spans="1:13" s="178" customFormat="1" x14ac:dyDescent="0.2">
      <c r="A208" s="179" t="s">
        <v>7217</v>
      </c>
      <c r="B208" s="206" t="s">
        <v>7218</v>
      </c>
      <c r="C208" s="89" t="s">
        <v>3165</v>
      </c>
      <c r="D208" s="181"/>
      <c r="E208" s="194"/>
      <c r="F208" s="194">
        <v>13482.42</v>
      </c>
      <c r="G208" s="195"/>
      <c r="H208" s="89" t="s">
        <v>3165</v>
      </c>
      <c r="I208" s="89" t="s">
        <v>3165</v>
      </c>
      <c r="J208" s="89" t="s">
        <v>769</v>
      </c>
      <c r="K208" s="56" t="s">
        <v>7553</v>
      </c>
      <c r="L208" s="89" t="s">
        <v>7590</v>
      </c>
      <c r="M208" s="182"/>
    </row>
    <row r="209" spans="1:13" x14ac:dyDescent="0.2">
      <c r="A209" s="183" t="s">
        <v>7219</v>
      </c>
      <c r="B209" s="208" t="s">
        <v>7220</v>
      </c>
      <c r="C209" s="186" t="s">
        <v>3165</v>
      </c>
      <c r="D209" s="186"/>
      <c r="E209" s="198"/>
      <c r="F209" s="198">
        <v>277.93</v>
      </c>
      <c r="G209" s="197"/>
      <c r="H209" s="186" t="s">
        <v>3165</v>
      </c>
      <c r="I209" s="186" t="s">
        <v>3165</v>
      </c>
      <c r="J209" s="186" t="s">
        <v>769</v>
      </c>
      <c r="K209" s="187" t="s">
        <v>7553</v>
      </c>
      <c r="L209" s="186" t="s">
        <v>3884</v>
      </c>
      <c r="M209" s="188"/>
    </row>
    <row r="210" spans="1:13" s="178" customFormat="1" x14ac:dyDescent="0.2">
      <c r="A210" s="179" t="s">
        <v>7221</v>
      </c>
      <c r="B210" s="206" t="s">
        <v>7222</v>
      </c>
      <c r="C210" s="89" t="s">
        <v>4547</v>
      </c>
      <c r="D210" s="181"/>
      <c r="E210" s="194"/>
      <c r="F210" s="194">
        <v>380</v>
      </c>
      <c r="G210" s="195"/>
      <c r="H210" s="89" t="s">
        <v>4547</v>
      </c>
      <c r="I210" s="89" t="s">
        <v>4547</v>
      </c>
      <c r="J210" s="89" t="s">
        <v>769</v>
      </c>
      <c r="K210" s="56" t="s">
        <v>7553</v>
      </c>
      <c r="L210" s="89" t="s">
        <v>7591</v>
      </c>
      <c r="M210" s="182"/>
    </row>
    <row r="211" spans="1:13" s="207" customFormat="1" x14ac:dyDescent="0.2">
      <c r="A211" s="183" t="s">
        <v>7223</v>
      </c>
      <c r="B211" s="208" t="s">
        <v>7224</v>
      </c>
      <c r="C211" s="186" t="s">
        <v>6748</v>
      </c>
      <c r="D211" s="186"/>
      <c r="E211" s="198"/>
      <c r="F211" s="198">
        <v>6000</v>
      </c>
      <c r="G211" s="197"/>
      <c r="H211" s="186" t="s">
        <v>6748</v>
      </c>
      <c r="I211" s="186" t="s">
        <v>6748</v>
      </c>
      <c r="J211" s="186" t="s">
        <v>769</v>
      </c>
      <c r="K211" s="187" t="s">
        <v>7553</v>
      </c>
      <c r="L211" s="186" t="s">
        <v>7592</v>
      </c>
      <c r="M211" s="188"/>
    </row>
    <row r="212" spans="1:13" s="178" customFormat="1" x14ac:dyDescent="0.2">
      <c r="A212" s="179" t="s">
        <v>7225</v>
      </c>
      <c r="B212" s="208" t="s">
        <v>7226</v>
      </c>
      <c r="C212" s="89" t="s">
        <v>4321</v>
      </c>
      <c r="D212" s="181"/>
      <c r="E212" s="194"/>
      <c r="F212" s="194">
        <v>4098.3599999999997</v>
      </c>
      <c r="G212" s="195"/>
      <c r="H212" s="89" t="s">
        <v>4321</v>
      </c>
      <c r="I212" s="89" t="s">
        <v>4321</v>
      </c>
      <c r="J212" s="89" t="s">
        <v>769</v>
      </c>
      <c r="K212" s="56" t="s">
        <v>7553</v>
      </c>
      <c r="L212" s="89" t="s">
        <v>7593</v>
      </c>
      <c r="M212" s="182"/>
    </row>
    <row r="213" spans="1:13" s="207" customFormat="1" x14ac:dyDescent="0.2">
      <c r="A213" s="183" t="s">
        <v>7227</v>
      </c>
      <c r="B213" s="208" t="s">
        <v>7228</v>
      </c>
      <c r="C213" s="186" t="s">
        <v>6754</v>
      </c>
      <c r="D213" s="186"/>
      <c r="E213" s="198"/>
      <c r="F213" s="198">
        <v>1060</v>
      </c>
      <c r="G213" s="197"/>
      <c r="H213" s="186" t="s">
        <v>6754</v>
      </c>
      <c r="I213" s="186" t="s">
        <v>6754</v>
      </c>
      <c r="J213" s="186" t="s">
        <v>769</v>
      </c>
      <c r="K213" s="187" t="s">
        <v>3869</v>
      </c>
      <c r="L213" s="186" t="s">
        <v>7594</v>
      </c>
      <c r="M213" s="188"/>
    </row>
    <row r="214" spans="1:13" s="178" customFormat="1" x14ac:dyDescent="0.2">
      <c r="A214" s="179" t="s">
        <v>7229</v>
      </c>
      <c r="B214" s="206" t="s">
        <v>7230</v>
      </c>
      <c r="C214" s="89" t="s">
        <v>6768</v>
      </c>
      <c r="D214" s="181"/>
      <c r="E214" s="194"/>
      <c r="F214" s="194">
        <v>3458</v>
      </c>
      <c r="G214" s="195"/>
      <c r="H214" s="89" t="s">
        <v>6768</v>
      </c>
      <c r="I214" s="89" t="s">
        <v>6768</v>
      </c>
      <c r="J214" s="89" t="s">
        <v>769</v>
      </c>
      <c r="K214" s="56" t="s">
        <v>3869</v>
      </c>
      <c r="L214" s="89" t="s">
        <v>7595</v>
      </c>
      <c r="M214" s="182"/>
    </row>
    <row r="215" spans="1:13" s="207" customFormat="1" x14ac:dyDescent="0.2">
      <c r="A215" s="183" t="s">
        <v>7231</v>
      </c>
      <c r="B215" s="208" t="s">
        <v>7232</v>
      </c>
      <c r="C215" s="186" t="s">
        <v>741</v>
      </c>
      <c r="D215" s="186"/>
      <c r="E215" s="198"/>
      <c r="F215" s="198">
        <v>370</v>
      </c>
      <c r="G215" s="197"/>
      <c r="H215" s="186" t="s">
        <v>741</v>
      </c>
      <c r="I215" s="186" t="s">
        <v>741</v>
      </c>
      <c r="J215" s="186" t="s">
        <v>769</v>
      </c>
      <c r="K215" s="187" t="s">
        <v>3869</v>
      </c>
      <c r="L215" s="186" t="s">
        <v>7596</v>
      </c>
      <c r="M215" s="188"/>
    </row>
    <row r="216" spans="1:13" s="178" customFormat="1" x14ac:dyDescent="0.2">
      <c r="A216" s="179" t="s">
        <v>7233</v>
      </c>
      <c r="B216" s="206" t="s">
        <v>7234</v>
      </c>
      <c r="C216" s="89" t="s">
        <v>1399</v>
      </c>
      <c r="D216" s="181"/>
      <c r="E216" s="194"/>
      <c r="F216" s="194">
        <v>2121</v>
      </c>
      <c r="G216" s="195"/>
      <c r="H216" s="89" t="s">
        <v>1399</v>
      </c>
      <c r="I216" s="89" t="s">
        <v>1399</v>
      </c>
      <c r="J216" s="89" t="s">
        <v>769</v>
      </c>
      <c r="K216" s="56" t="s">
        <v>5789</v>
      </c>
      <c r="L216" s="89" t="s">
        <v>7597</v>
      </c>
      <c r="M216" s="182"/>
    </row>
    <row r="217" spans="1:13" s="207" customFormat="1" x14ac:dyDescent="0.2">
      <c r="A217" s="183" t="s">
        <v>7235</v>
      </c>
      <c r="B217" s="208" t="s">
        <v>7236</v>
      </c>
      <c r="C217" s="186" t="s">
        <v>3931</v>
      </c>
      <c r="D217" s="186"/>
      <c r="E217" s="198"/>
      <c r="F217" s="198">
        <v>23580</v>
      </c>
      <c r="G217" s="197"/>
      <c r="H217" s="197" t="s">
        <v>7732</v>
      </c>
      <c r="I217" s="197" t="s">
        <v>7733</v>
      </c>
      <c r="J217" s="186" t="s">
        <v>1254</v>
      </c>
      <c r="K217" s="187" t="s">
        <v>5789</v>
      </c>
      <c r="L217" s="186" t="s">
        <v>7598</v>
      </c>
      <c r="M217" s="188"/>
    </row>
    <row r="218" spans="1:13" s="178" customFormat="1" x14ac:dyDescent="0.2">
      <c r="A218" s="179" t="s">
        <v>7237</v>
      </c>
      <c r="B218" s="206" t="s">
        <v>7238</v>
      </c>
      <c r="C218" s="89" t="s">
        <v>3138</v>
      </c>
      <c r="D218" s="181"/>
      <c r="E218" s="194"/>
      <c r="F218" s="194">
        <v>1000</v>
      </c>
      <c r="G218" s="195"/>
      <c r="H218" s="195" t="s">
        <v>3138</v>
      </c>
      <c r="I218" s="195" t="s">
        <v>3138</v>
      </c>
      <c r="J218" s="89" t="s">
        <v>769</v>
      </c>
      <c r="K218" s="56" t="s">
        <v>7554</v>
      </c>
      <c r="L218" s="89" t="s">
        <v>7599</v>
      </c>
      <c r="M218" s="182"/>
    </row>
    <row r="219" spans="1:13" s="207" customFormat="1" x14ac:dyDescent="0.2">
      <c r="A219" s="183" t="s">
        <v>7239</v>
      </c>
      <c r="B219" s="208" t="s">
        <v>7240</v>
      </c>
      <c r="C219" s="186" t="s">
        <v>7241</v>
      </c>
      <c r="D219" s="186"/>
      <c r="E219" s="198"/>
      <c r="F219" s="198">
        <v>21250</v>
      </c>
      <c r="G219" s="197"/>
      <c r="H219" s="186" t="s">
        <v>7241</v>
      </c>
      <c r="I219" s="186" t="s">
        <v>7241</v>
      </c>
      <c r="J219" s="186" t="s">
        <v>769</v>
      </c>
      <c r="K219" s="187" t="s">
        <v>5797</v>
      </c>
      <c r="L219" s="186" t="s">
        <v>7600</v>
      </c>
      <c r="M219" s="189"/>
    </row>
    <row r="220" spans="1:13" s="178" customFormat="1" x14ac:dyDescent="0.2">
      <c r="A220" s="179" t="s">
        <v>7242</v>
      </c>
      <c r="B220" s="206" t="s">
        <v>7243</v>
      </c>
      <c r="C220" s="89" t="s">
        <v>732</v>
      </c>
      <c r="D220" s="181"/>
      <c r="E220" s="194"/>
      <c r="F220" s="194">
        <v>190</v>
      </c>
      <c r="G220" s="195"/>
      <c r="H220" s="89" t="s">
        <v>732</v>
      </c>
      <c r="I220" s="89" t="s">
        <v>732</v>
      </c>
      <c r="J220" s="89" t="s">
        <v>769</v>
      </c>
      <c r="K220" s="56" t="s">
        <v>5797</v>
      </c>
      <c r="L220" s="89" t="s">
        <v>7601</v>
      </c>
      <c r="M220" s="182"/>
    </row>
    <row r="221" spans="1:13" s="207" customFormat="1" x14ac:dyDescent="0.2">
      <c r="A221" s="183" t="s">
        <v>7244</v>
      </c>
      <c r="B221" s="208" t="s">
        <v>7245</v>
      </c>
      <c r="C221" s="186" t="s">
        <v>2620</v>
      </c>
      <c r="D221" s="186"/>
      <c r="E221" s="198"/>
      <c r="F221" s="198">
        <v>3436</v>
      </c>
      <c r="G221" s="197"/>
      <c r="H221" s="186" t="s">
        <v>2620</v>
      </c>
      <c r="I221" s="186" t="s">
        <v>2620</v>
      </c>
      <c r="J221" s="186" t="s">
        <v>769</v>
      </c>
      <c r="K221" s="187" t="s">
        <v>3939</v>
      </c>
      <c r="L221" s="186" t="s">
        <v>7602</v>
      </c>
      <c r="M221" s="188"/>
    </row>
    <row r="222" spans="1:13" s="178" customFormat="1" x14ac:dyDescent="0.2">
      <c r="A222" s="179" t="s">
        <v>7246</v>
      </c>
      <c r="B222" s="206" t="s">
        <v>7247</v>
      </c>
      <c r="C222" s="89" t="s">
        <v>7248</v>
      </c>
      <c r="D222" s="181"/>
      <c r="E222" s="194"/>
      <c r="F222" s="194">
        <v>1275</v>
      </c>
      <c r="G222" s="195"/>
      <c r="H222" s="89" t="s">
        <v>7248</v>
      </c>
      <c r="I222" s="89" t="s">
        <v>7248</v>
      </c>
      <c r="J222" s="89" t="s">
        <v>769</v>
      </c>
      <c r="K222" s="56" t="s">
        <v>5094</v>
      </c>
      <c r="L222" s="89" t="s">
        <v>7603</v>
      </c>
      <c r="M222" s="182"/>
    </row>
    <row r="223" spans="1:13" s="207" customFormat="1" x14ac:dyDescent="0.2">
      <c r="A223" s="183" t="s">
        <v>7249</v>
      </c>
      <c r="B223" s="208" t="s">
        <v>7250</v>
      </c>
      <c r="C223" s="186" t="s">
        <v>732</v>
      </c>
      <c r="D223" s="186"/>
      <c r="E223" s="198"/>
      <c r="F223" s="198">
        <v>250</v>
      </c>
      <c r="G223" s="197"/>
      <c r="H223" s="186" t="s">
        <v>732</v>
      </c>
      <c r="I223" s="186" t="s">
        <v>732</v>
      </c>
      <c r="J223" s="186" t="s">
        <v>769</v>
      </c>
      <c r="K223" s="187" t="s">
        <v>3941</v>
      </c>
      <c r="L223" s="186" t="s">
        <v>7604</v>
      </c>
      <c r="M223" s="188"/>
    </row>
    <row r="224" spans="1:13" s="178" customFormat="1" x14ac:dyDescent="0.2">
      <c r="A224" s="179" t="s">
        <v>7251</v>
      </c>
      <c r="B224" s="206" t="s">
        <v>7252</v>
      </c>
      <c r="C224" s="89" t="s">
        <v>7253</v>
      </c>
      <c r="D224" s="181"/>
      <c r="E224" s="194"/>
      <c r="F224" s="194">
        <v>365</v>
      </c>
      <c r="G224" s="195"/>
      <c r="H224" s="89" t="s">
        <v>7253</v>
      </c>
      <c r="I224" s="89" t="s">
        <v>7253</v>
      </c>
      <c r="J224" s="89" t="s">
        <v>769</v>
      </c>
      <c r="K224" s="56" t="s">
        <v>7555</v>
      </c>
      <c r="L224" s="89" t="s">
        <v>7605</v>
      </c>
      <c r="M224" s="182"/>
    </row>
    <row r="225" spans="1:13" s="207" customFormat="1" x14ac:dyDescent="0.2">
      <c r="A225" s="183" t="s">
        <v>7254</v>
      </c>
      <c r="B225" s="208" t="s">
        <v>7255</v>
      </c>
      <c r="C225" s="186" t="s">
        <v>732</v>
      </c>
      <c r="D225" s="186"/>
      <c r="E225" s="198"/>
      <c r="F225" s="198">
        <v>1410</v>
      </c>
      <c r="G225" s="197"/>
      <c r="H225" s="186" t="s">
        <v>732</v>
      </c>
      <c r="I225" s="186" t="s">
        <v>732</v>
      </c>
      <c r="J225" s="186" t="s">
        <v>769</v>
      </c>
      <c r="K225" s="187" t="s">
        <v>4928</v>
      </c>
      <c r="L225" s="186" t="s">
        <v>7606</v>
      </c>
      <c r="M225" s="189"/>
    </row>
    <row r="226" spans="1:13" s="178" customFormat="1" x14ac:dyDescent="0.2">
      <c r="A226" s="179" t="s">
        <v>7256</v>
      </c>
      <c r="B226" s="206" t="s">
        <v>7257</v>
      </c>
      <c r="C226" s="89" t="s">
        <v>6761</v>
      </c>
      <c r="D226" s="181"/>
      <c r="E226" s="194"/>
      <c r="F226" s="194">
        <v>5000</v>
      </c>
      <c r="G226" s="195"/>
      <c r="H226" s="89" t="s">
        <v>6761</v>
      </c>
      <c r="I226" s="89" t="s">
        <v>6761</v>
      </c>
      <c r="J226" s="89" t="s">
        <v>769</v>
      </c>
      <c r="K226" s="56" t="s">
        <v>4928</v>
      </c>
      <c r="L226" s="89" t="s">
        <v>7607</v>
      </c>
      <c r="M226" s="182"/>
    </row>
    <row r="227" spans="1:13" s="207" customFormat="1" x14ac:dyDescent="0.2">
      <c r="A227" s="183" t="s">
        <v>7258</v>
      </c>
      <c r="B227" s="208" t="s">
        <v>7259</v>
      </c>
      <c r="C227" s="186" t="s">
        <v>3138</v>
      </c>
      <c r="D227" s="186"/>
      <c r="E227" s="198"/>
      <c r="F227" s="198">
        <v>450</v>
      </c>
      <c r="G227" s="197"/>
      <c r="H227" s="186" t="s">
        <v>3138</v>
      </c>
      <c r="I227" s="186" t="s">
        <v>3138</v>
      </c>
      <c r="J227" s="186" t="s">
        <v>769</v>
      </c>
      <c r="K227" s="187" t="s">
        <v>4928</v>
      </c>
      <c r="L227" s="186" t="s">
        <v>7608</v>
      </c>
      <c r="M227" s="188"/>
    </row>
    <row r="228" spans="1:13" s="178" customFormat="1" x14ac:dyDescent="0.2">
      <c r="A228" s="179" t="s">
        <v>7260</v>
      </c>
      <c r="B228" s="206" t="s">
        <v>7261</v>
      </c>
      <c r="C228" s="89" t="s">
        <v>1513</v>
      </c>
      <c r="D228" s="181"/>
      <c r="E228" s="194"/>
      <c r="F228" s="194">
        <v>176.65</v>
      </c>
      <c r="G228" s="195"/>
      <c r="H228" s="89" t="s">
        <v>1513</v>
      </c>
      <c r="I228" s="89" t="s">
        <v>1513</v>
      </c>
      <c r="J228" s="89" t="s">
        <v>769</v>
      </c>
      <c r="K228" s="56" t="s">
        <v>4928</v>
      </c>
      <c r="L228" s="89" t="s">
        <v>3667</v>
      </c>
      <c r="M228" s="182"/>
    </row>
    <row r="229" spans="1:13" s="207" customFormat="1" x14ac:dyDescent="0.2">
      <c r="A229" s="183" t="s">
        <v>7262</v>
      </c>
      <c r="B229" s="208" t="s">
        <v>7263</v>
      </c>
      <c r="C229" s="186" t="s">
        <v>1395</v>
      </c>
      <c r="D229" s="186"/>
      <c r="E229" s="198"/>
      <c r="F229" s="198">
        <v>500</v>
      </c>
      <c r="G229" s="197"/>
      <c r="H229" s="186" t="s">
        <v>1395</v>
      </c>
      <c r="I229" s="186" t="s">
        <v>1395</v>
      </c>
      <c r="J229" s="186" t="s">
        <v>769</v>
      </c>
      <c r="K229" s="187" t="s">
        <v>4928</v>
      </c>
      <c r="L229" s="186" t="s">
        <v>7609</v>
      </c>
      <c r="M229" s="188"/>
    </row>
    <row r="230" spans="1:13" s="178" customFormat="1" x14ac:dyDescent="0.2">
      <c r="A230" s="179" t="s">
        <v>7264</v>
      </c>
      <c r="B230" s="206" t="s">
        <v>7265</v>
      </c>
      <c r="C230" s="89" t="s">
        <v>184</v>
      </c>
      <c r="D230" s="181"/>
      <c r="E230" s="194"/>
      <c r="F230" s="194">
        <v>300</v>
      </c>
      <c r="G230" s="195"/>
      <c r="H230" s="89" t="s">
        <v>184</v>
      </c>
      <c r="I230" s="89" t="s">
        <v>184</v>
      </c>
      <c r="J230" s="89" t="s">
        <v>769</v>
      </c>
      <c r="K230" s="56" t="s">
        <v>4928</v>
      </c>
      <c r="L230" s="89" t="s">
        <v>7610</v>
      </c>
      <c r="M230" s="182"/>
    </row>
    <row r="231" spans="1:13" s="207" customFormat="1" x14ac:dyDescent="0.2">
      <c r="A231" s="183" t="s">
        <v>7266</v>
      </c>
      <c r="B231" s="208" t="s">
        <v>7267</v>
      </c>
      <c r="C231" s="186" t="s">
        <v>5664</v>
      </c>
      <c r="D231" s="186"/>
      <c r="E231" s="198"/>
      <c r="F231" s="198">
        <v>2057</v>
      </c>
      <c r="G231" s="197"/>
      <c r="H231" s="186" t="s">
        <v>5664</v>
      </c>
      <c r="I231" s="186" t="s">
        <v>5664</v>
      </c>
      <c r="J231" s="186" t="s">
        <v>769</v>
      </c>
      <c r="K231" s="187" t="s">
        <v>5816</v>
      </c>
      <c r="L231" s="186" t="s">
        <v>7611</v>
      </c>
      <c r="M231" s="188"/>
    </row>
    <row r="232" spans="1:13" s="178" customFormat="1" x14ac:dyDescent="0.2">
      <c r="A232" s="179" t="s">
        <v>7268</v>
      </c>
      <c r="B232" s="208" t="s">
        <v>7269</v>
      </c>
      <c r="C232" s="89" t="s">
        <v>741</v>
      </c>
      <c r="D232" s="181"/>
      <c r="E232" s="194"/>
      <c r="F232" s="194">
        <v>370</v>
      </c>
      <c r="G232" s="195"/>
      <c r="H232" s="89" t="s">
        <v>741</v>
      </c>
      <c r="I232" s="89" t="s">
        <v>741</v>
      </c>
      <c r="J232" s="89" t="s">
        <v>769</v>
      </c>
      <c r="K232" s="56" t="s">
        <v>5816</v>
      </c>
      <c r="L232" s="89" t="s">
        <v>7612</v>
      </c>
      <c r="M232" s="182"/>
    </row>
    <row r="233" spans="1:13" s="207" customFormat="1" x14ac:dyDescent="0.2">
      <c r="A233" s="183" t="s">
        <v>7270</v>
      </c>
      <c r="B233" s="208" t="s">
        <v>7271</v>
      </c>
      <c r="C233" s="186" t="s">
        <v>2153</v>
      </c>
      <c r="D233" s="186"/>
      <c r="E233" s="198"/>
      <c r="F233" s="198">
        <v>501.6</v>
      </c>
      <c r="G233" s="197"/>
      <c r="H233" s="186" t="s">
        <v>2153</v>
      </c>
      <c r="I233" s="186" t="s">
        <v>2153</v>
      </c>
      <c r="J233" s="186" t="s">
        <v>769</v>
      </c>
      <c r="K233" s="187" t="s">
        <v>5816</v>
      </c>
      <c r="L233" s="186" t="s">
        <v>7613</v>
      </c>
      <c r="M233" s="188"/>
    </row>
    <row r="234" spans="1:13" s="178" customFormat="1" x14ac:dyDescent="0.2">
      <c r="A234" s="179" t="s">
        <v>7272</v>
      </c>
      <c r="B234" s="206" t="s">
        <v>7273</v>
      </c>
      <c r="C234" s="89" t="s">
        <v>7274</v>
      </c>
      <c r="D234" s="181"/>
      <c r="E234" s="194"/>
      <c r="F234" s="194">
        <v>1250</v>
      </c>
      <c r="G234" s="195"/>
      <c r="H234" s="89" t="s">
        <v>7274</v>
      </c>
      <c r="I234" s="89" t="s">
        <v>7274</v>
      </c>
      <c r="J234" s="89" t="s">
        <v>769</v>
      </c>
      <c r="K234" s="56" t="s">
        <v>5816</v>
      </c>
      <c r="L234" s="89" t="s">
        <v>7614</v>
      </c>
      <c r="M234" s="182"/>
    </row>
    <row r="235" spans="1:13" s="207" customFormat="1" x14ac:dyDescent="0.2">
      <c r="A235" s="183" t="s">
        <v>7275</v>
      </c>
      <c r="B235" s="208" t="s">
        <v>7276</v>
      </c>
      <c r="C235" s="186" t="s">
        <v>7248</v>
      </c>
      <c r="D235" s="186"/>
      <c r="E235" s="198"/>
      <c r="F235" s="198">
        <v>6660</v>
      </c>
      <c r="G235" s="197"/>
      <c r="H235" s="186" t="s">
        <v>7248</v>
      </c>
      <c r="I235" s="186" t="s">
        <v>7248</v>
      </c>
      <c r="J235" s="186" t="s">
        <v>769</v>
      </c>
      <c r="K235" s="187" t="s">
        <v>5816</v>
      </c>
      <c r="L235" s="186" t="s">
        <v>7615</v>
      </c>
      <c r="M235" s="188"/>
    </row>
    <row r="236" spans="1:13" s="178" customFormat="1" x14ac:dyDescent="0.2">
      <c r="A236" s="179" t="s">
        <v>7277</v>
      </c>
      <c r="B236" s="206" t="s">
        <v>7278</v>
      </c>
      <c r="C236" s="89" t="s">
        <v>4321</v>
      </c>
      <c r="D236" s="181"/>
      <c r="E236" s="194"/>
      <c r="F236" s="194">
        <v>5225</v>
      </c>
      <c r="G236" s="195"/>
      <c r="H236" s="89" t="s">
        <v>7735</v>
      </c>
      <c r="I236" s="89" t="s">
        <v>7734</v>
      </c>
      <c r="J236" s="89" t="s">
        <v>1254</v>
      </c>
      <c r="K236" s="56" t="s">
        <v>4929</v>
      </c>
      <c r="L236" s="89" t="s">
        <v>7616</v>
      </c>
      <c r="M236" s="182"/>
    </row>
    <row r="237" spans="1:13" s="207" customFormat="1" x14ac:dyDescent="0.2">
      <c r="A237" s="183" t="s">
        <v>7279</v>
      </c>
      <c r="B237" s="208" t="s">
        <v>7280</v>
      </c>
      <c r="C237" s="186" t="s">
        <v>6758</v>
      </c>
      <c r="D237" s="186"/>
      <c r="E237" s="198"/>
      <c r="F237" s="198">
        <v>3800</v>
      </c>
      <c r="G237" s="197"/>
      <c r="H237" s="197" t="s">
        <v>6758</v>
      </c>
      <c r="I237" s="197" t="s">
        <v>6758</v>
      </c>
      <c r="J237" s="186" t="s">
        <v>769</v>
      </c>
      <c r="K237" s="187" t="s">
        <v>4929</v>
      </c>
      <c r="L237" s="186" t="s">
        <v>7617</v>
      </c>
      <c r="M237" s="188"/>
    </row>
    <row r="238" spans="1:13" s="178" customFormat="1" x14ac:dyDescent="0.2">
      <c r="A238" s="179" t="s">
        <v>7281</v>
      </c>
      <c r="B238" s="206" t="s">
        <v>7282</v>
      </c>
      <c r="C238" s="89" t="s">
        <v>732</v>
      </c>
      <c r="D238" s="181"/>
      <c r="E238" s="194"/>
      <c r="F238" s="194">
        <v>675.05</v>
      </c>
      <c r="G238" s="195"/>
      <c r="H238" s="195" t="s">
        <v>732</v>
      </c>
      <c r="I238" s="195" t="s">
        <v>732</v>
      </c>
      <c r="J238" s="89" t="s">
        <v>769</v>
      </c>
      <c r="K238" s="56" t="s">
        <v>4929</v>
      </c>
      <c r="L238" s="89" t="s">
        <v>7618</v>
      </c>
      <c r="M238" s="182"/>
    </row>
    <row r="239" spans="1:13" s="207" customFormat="1" x14ac:dyDescent="0.2">
      <c r="A239" s="183" t="s">
        <v>7283</v>
      </c>
      <c r="B239" s="208" t="s">
        <v>7284</v>
      </c>
      <c r="C239" s="186" t="s">
        <v>732</v>
      </c>
      <c r="D239" s="186"/>
      <c r="E239" s="198"/>
      <c r="F239" s="198">
        <v>1576.2</v>
      </c>
      <c r="G239" s="197"/>
      <c r="H239" s="186" t="s">
        <v>732</v>
      </c>
      <c r="I239" s="186" t="s">
        <v>732</v>
      </c>
      <c r="J239" s="186" t="s">
        <v>769</v>
      </c>
      <c r="K239" s="187" t="s">
        <v>4929</v>
      </c>
      <c r="L239" s="186" t="s">
        <v>7619</v>
      </c>
      <c r="M239" s="189"/>
    </row>
    <row r="240" spans="1:13" s="178" customFormat="1" x14ac:dyDescent="0.2">
      <c r="A240" s="179" t="s">
        <v>7285</v>
      </c>
      <c r="B240" s="206" t="s">
        <v>7286</v>
      </c>
      <c r="C240" s="89" t="s">
        <v>7287</v>
      </c>
      <c r="D240" s="181"/>
      <c r="E240" s="194"/>
      <c r="F240" s="194">
        <v>5819.1</v>
      </c>
      <c r="G240" s="195"/>
      <c r="H240" s="89" t="s">
        <v>7287</v>
      </c>
      <c r="I240" s="89" t="s">
        <v>7287</v>
      </c>
      <c r="J240" s="89" t="s">
        <v>769</v>
      </c>
      <c r="K240" s="56" t="s">
        <v>7556</v>
      </c>
      <c r="L240" s="89" t="s">
        <v>3953</v>
      </c>
      <c r="M240" s="182"/>
    </row>
    <row r="241" spans="1:13" s="207" customFormat="1" x14ac:dyDescent="0.2">
      <c r="A241" s="183" t="s">
        <v>7288</v>
      </c>
      <c r="B241" s="208" t="s">
        <v>7289</v>
      </c>
      <c r="C241" s="186" t="s">
        <v>7290</v>
      </c>
      <c r="D241" s="186"/>
      <c r="E241" s="198"/>
      <c r="F241" s="198">
        <v>320.64</v>
      </c>
      <c r="G241" s="197"/>
      <c r="H241" s="186" t="s">
        <v>7290</v>
      </c>
      <c r="I241" s="186" t="s">
        <v>7290</v>
      </c>
      <c r="J241" s="186" t="s">
        <v>769</v>
      </c>
      <c r="K241" s="187" t="s">
        <v>4930</v>
      </c>
      <c r="L241" s="186" t="s">
        <v>7620</v>
      </c>
      <c r="M241" s="188"/>
    </row>
    <row r="242" spans="1:13" s="178" customFormat="1" x14ac:dyDescent="0.2">
      <c r="A242" s="179" t="s">
        <v>7291</v>
      </c>
      <c r="B242" s="206" t="s">
        <v>7292</v>
      </c>
      <c r="C242" s="89" t="s">
        <v>3138</v>
      </c>
      <c r="D242" s="181"/>
      <c r="E242" s="194"/>
      <c r="F242" s="194">
        <v>800</v>
      </c>
      <c r="G242" s="195"/>
      <c r="H242" s="89" t="s">
        <v>3138</v>
      </c>
      <c r="I242" s="89" t="s">
        <v>3138</v>
      </c>
      <c r="J242" s="89" t="s">
        <v>769</v>
      </c>
      <c r="K242" s="56" t="s">
        <v>4930</v>
      </c>
      <c r="L242" s="89" t="s">
        <v>7621</v>
      </c>
      <c r="M242" s="182"/>
    </row>
    <row r="243" spans="1:13" s="207" customFormat="1" x14ac:dyDescent="0.2">
      <c r="A243" s="183" t="s">
        <v>7293</v>
      </c>
      <c r="B243" s="208" t="s">
        <v>7294</v>
      </c>
      <c r="C243" s="186" t="s">
        <v>3138</v>
      </c>
      <c r="D243" s="186"/>
      <c r="E243" s="198"/>
      <c r="F243" s="198">
        <v>800</v>
      </c>
      <c r="G243" s="197"/>
      <c r="H243" s="186" t="s">
        <v>3138</v>
      </c>
      <c r="I243" s="186" t="s">
        <v>3138</v>
      </c>
      <c r="J243" s="186" t="s">
        <v>769</v>
      </c>
      <c r="K243" s="187" t="s">
        <v>4930</v>
      </c>
      <c r="L243" s="186" t="s">
        <v>7622</v>
      </c>
      <c r="M243" s="188"/>
    </row>
    <row r="244" spans="1:13" s="178" customFormat="1" x14ac:dyDescent="0.2">
      <c r="A244" s="179" t="s">
        <v>7295</v>
      </c>
      <c r="B244" s="206" t="s">
        <v>7296</v>
      </c>
      <c r="C244" s="89" t="s">
        <v>7297</v>
      </c>
      <c r="D244" s="181"/>
      <c r="E244" s="194"/>
      <c r="F244" s="194">
        <v>500</v>
      </c>
      <c r="G244" s="195"/>
      <c r="H244" s="89" t="s">
        <v>7297</v>
      </c>
      <c r="I244" s="89" t="s">
        <v>7297</v>
      </c>
      <c r="J244" s="89" t="s">
        <v>769</v>
      </c>
      <c r="K244" s="56" t="s">
        <v>7557</v>
      </c>
      <c r="L244" s="89" t="s">
        <v>7623</v>
      </c>
      <c r="M244" s="182"/>
    </row>
    <row r="245" spans="1:13" s="207" customFormat="1" x14ac:dyDescent="0.2">
      <c r="A245" s="183" t="s">
        <v>7298</v>
      </c>
      <c r="B245" s="208" t="s">
        <v>7299</v>
      </c>
      <c r="C245" s="186" t="s">
        <v>7300</v>
      </c>
      <c r="D245" s="186"/>
      <c r="E245" s="198"/>
      <c r="F245" s="198">
        <v>534.4</v>
      </c>
      <c r="G245" s="197"/>
      <c r="H245" s="186" t="s">
        <v>7300</v>
      </c>
      <c r="I245" s="186" t="s">
        <v>7300</v>
      </c>
      <c r="J245" s="186" t="s">
        <v>769</v>
      </c>
      <c r="K245" s="187" t="s">
        <v>7557</v>
      </c>
      <c r="L245" s="186" t="s">
        <v>7624</v>
      </c>
      <c r="M245" s="189"/>
    </row>
    <row r="246" spans="1:13" s="178" customFormat="1" x14ac:dyDescent="0.2">
      <c r="A246" s="179" t="s">
        <v>7301</v>
      </c>
      <c r="B246" s="206" t="s">
        <v>7302</v>
      </c>
      <c r="C246" s="89" t="s">
        <v>5490</v>
      </c>
      <c r="D246" s="181"/>
      <c r="E246" s="194"/>
      <c r="F246" s="194">
        <v>6809.4</v>
      </c>
      <c r="G246" s="195"/>
      <c r="H246" s="89" t="s">
        <v>7737</v>
      </c>
      <c r="I246" s="89" t="s">
        <v>7736</v>
      </c>
      <c r="J246" s="89" t="s">
        <v>1254</v>
      </c>
      <c r="K246" s="56" t="s">
        <v>5852</v>
      </c>
      <c r="L246" s="89" t="s">
        <v>7625</v>
      </c>
      <c r="M246" s="182"/>
    </row>
    <row r="247" spans="1:13" s="207" customFormat="1" x14ac:dyDescent="0.2">
      <c r="A247" s="183" t="s">
        <v>7303</v>
      </c>
      <c r="B247" s="208" t="s">
        <v>7304</v>
      </c>
      <c r="C247" s="186" t="s">
        <v>7305</v>
      </c>
      <c r="D247" s="186"/>
      <c r="E247" s="198"/>
      <c r="F247" s="198">
        <v>15730</v>
      </c>
      <c r="G247" s="197"/>
      <c r="H247" s="186" t="s">
        <v>7305</v>
      </c>
      <c r="I247" s="186" t="s">
        <v>7305</v>
      </c>
      <c r="J247" s="186" t="s">
        <v>769</v>
      </c>
      <c r="K247" s="187" t="s">
        <v>7558</v>
      </c>
      <c r="L247" s="186" t="s">
        <v>7626</v>
      </c>
      <c r="M247" s="188"/>
    </row>
    <row r="248" spans="1:13" s="178" customFormat="1" x14ac:dyDescent="0.2">
      <c r="A248" s="179" t="s">
        <v>7306</v>
      </c>
      <c r="B248" s="206" t="s">
        <v>7307</v>
      </c>
      <c r="C248" s="89" t="s">
        <v>931</v>
      </c>
      <c r="D248" s="181"/>
      <c r="E248" s="194"/>
      <c r="F248" s="194">
        <v>660</v>
      </c>
      <c r="G248" s="195"/>
      <c r="H248" s="89" t="s">
        <v>931</v>
      </c>
      <c r="I248" s="89" t="s">
        <v>931</v>
      </c>
      <c r="J248" s="89" t="s">
        <v>769</v>
      </c>
      <c r="K248" s="56" t="s">
        <v>4932</v>
      </c>
      <c r="L248" s="89" t="s">
        <v>7627</v>
      </c>
      <c r="M248" s="182"/>
    </row>
    <row r="249" spans="1:13" s="207" customFormat="1" x14ac:dyDescent="0.2">
      <c r="A249" s="183" t="s">
        <v>7308</v>
      </c>
      <c r="B249" s="208" t="s">
        <v>7309</v>
      </c>
      <c r="C249" s="186" t="s">
        <v>7310</v>
      </c>
      <c r="D249" s="186"/>
      <c r="E249" s="198"/>
      <c r="F249" s="198">
        <v>1000</v>
      </c>
      <c r="G249" s="197"/>
      <c r="H249" s="186" t="s">
        <v>7310</v>
      </c>
      <c r="I249" s="186" t="s">
        <v>7310</v>
      </c>
      <c r="J249" s="186" t="s">
        <v>769</v>
      </c>
      <c r="K249" s="187" t="s">
        <v>7559</v>
      </c>
      <c r="L249" s="186" t="s">
        <v>7628</v>
      </c>
      <c r="M249" s="188"/>
    </row>
    <row r="250" spans="1:13" s="178" customFormat="1" x14ac:dyDescent="0.2">
      <c r="A250" s="179" t="s">
        <v>7311</v>
      </c>
      <c r="B250" s="206" t="s">
        <v>7312</v>
      </c>
      <c r="C250" s="89" t="s">
        <v>191</v>
      </c>
      <c r="D250" s="181"/>
      <c r="E250" s="194"/>
      <c r="F250" s="194">
        <v>160</v>
      </c>
      <c r="G250" s="195"/>
      <c r="H250" s="89" t="s">
        <v>191</v>
      </c>
      <c r="I250" s="89" t="s">
        <v>191</v>
      </c>
      <c r="J250" s="89" t="s">
        <v>769</v>
      </c>
      <c r="K250" s="56" t="s">
        <v>7559</v>
      </c>
      <c r="L250" s="89" t="s">
        <v>7629</v>
      </c>
      <c r="M250" s="182"/>
    </row>
    <row r="251" spans="1:13" s="207" customFormat="1" x14ac:dyDescent="0.2">
      <c r="A251" s="183" t="s">
        <v>7313</v>
      </c>
      <c r="B251" s="208" t="s">
        <v>7314</v>
      </c>
      <c r="C251" s="186" t="s">
        <v>3138</v>
      </c>
      <c r="D251" s="186"/>
      <c r="E251" s="198"/>
      <c r="F251" s="198">
        <v>790</v>
      </c>
      <c r="G251" s="197"/>
      <c r="H251" s="186" t="s">
        <v>3138</v>
      </c>
      <c r="I251" s="186" t="s">
        <v>3138</v>
      </c>
      <c r="J251" s="186" t="s">
        <v>769</v>
      </c>
      <c r="K251" s="187" t="s">
        <v>5860</v>
      </c>
      <c r="L251" s="186" t="s">
        <v>7630</v>
      </c>
      <c r="M251" s="188"/>
    </row>
    <row r="252" spans="1:13" s="178" customFormat="1" x14ac:dyDescent="0.2">
      <c r="A252" s="179" t="s">
        <v>7315</v>
      </c>
      <c r="B252" s="208" t="s">
        <v>7316</v>
      </c>
      <c r="C252" s="89" t="s">
        <v>7317</v>
      </c>
      <c r="D252" s="181"/>
      <c r="E252" s="194"/>
      <c r="F252" s="194">
        <v>690</v>
      </c>
      <c r="G252" s="195"/>
      <c r="H252" s="89" t="s">
        <v>7317</v>
      </c>
      <c r="I252" s="89" t="s">
        <v>7317</v>
      </c>
      <c r="J252" s="89" t="s">
        <v>769</v>
      </c>
      <c r="K252" s="56" t="s">
        <v>5860</v>
      </c>
      <c r="L252" s="89" t="s">
        <v>7631</v>
      </c>
      <c r="M252" s="182"/>
    </row>
    <row r="253" spans="1:13" s="207" customFormat="1" x14ac:dyDescent="0.2">
      <c r="A253" s="183" t="s">
        <v>7318</v>
      </c>
      <c r="B253" s="208" t="s">
        <v>7319</v>
      </c>
      <c r="C253" s="186" t="s">
        <v>3021</v>
      </c>
      <c r="D253" s="186"/>
      <c r="E253" s="198"/>
      <c r="F253" s="198">
        <v>1000</v>
      </c>
      <c r="G253" s="197"/>
      <c r="H253" s="186" t="s">
        <v>3021</v>
      </c>
      <c r="I253" s="186" t="s">
        <v>3021</v>
      </c>
      <c r="J253" s="186" t="s">
        <v>769</v>
      </c>
      <c r="K253" s="187" t="s">
        <v>5860</v>
      </c>
      <c r="L253" s="186" t="s">
        <v>7632</v>
      </c>
      <c r="M253" s="188"/>
    </row>
    <row r="254" spans="1:13" s="178" customFormat="1" x14ac:dyDescent="0.2">
      <c r="A254" s="179" t="s">
        <v>7320</v>
      </c>
      <c r="B254" s="206" t="s">
        <v>7321</v>
      </c>
      <c r="C254" s="89" t="s">
        <v>7297</v>
      </c>
      <c r="D254" s="181"/>
      <c r="E254" s="194"/>
      <c r="F254" s="194">
        <v>890</v>
      </c>
      <c r="G254" s="195"/>
      <c r="H254" s="89" t="s">
        <v>7297</v>
      </c>
      <c r="I254" s="89" t="s">
        <v>7297</v>
      </c>
      <c r="J254" s="89" t="s">
        <v>769</v>
      </c>
      <c r="K254" s="56" t="s">
        <v>5860</v>
      </c>
      <c r="L254" s="89" t="s">
        <v>7633</v>
      </c>
      <c r="M254" s="182"/>
    </row>
    <row r="255" spans="1:13" s="207" customFormat="1" x14ac:dyDescent="0.2">
      <c r="A255" s="183" t="s">
        <v>7322</v>
      </c>
      <c r="B255" s="208" t="s">
        <v>7323</v>
      </c>
      <c r="C255" s="186" t="s">
        <v>6770</v>
      </c>
      <c r="D255" s="186"/>
      <c r="E255" s="198"/>
      <c r="F255" s="198">
        <v>2840</v>
      </c>
      <c r="G255" s="197"/>
      <c r="H255" s="186" t="s">
        <v>6770</v>
      </c>
      <c r="I255" s="186" t="s">
        <v>6770</v>
      </c>
      <c r="J255" s="186" t="s">
        <v>769</v>
      </c>
      <c r="K255" s="187" t="s">
        <v>5860</v>
      </c>
      <c r="L255" s="186" t="s">
        <v>7634</v>
      </c>
      <c r="M255" s="188"/>
    </row>
    <row r="256" spans="1:13" s="178" customFormat="1" x14ac:dyDescent="0.2">
      <c r="A256" s="179" t="s">
        <v>7324</v>
      </c>
      <c r="B256" s="206" t="s">
        <v>7325</v>
      </c>
      <c r="C256" s="89" t="s">
        <v>3539</v>
      </c>
      <c r="D256" s="181"/>
      <c r="E256" s="194"/>
      <c r="F256" s="194">
        <v>205</v>
      </c>
      <c r="G256" s="195"/>
      <c r="H256" s="89" t="s">
        <v>3539</v>
      </c>
      <c r="I256" s="89" t="s">
        <v>3539</v>
      </c>
      <c r="J256" s="89" t="s">
        <v>769</v>
      </c>
      <c r="K256" s="56" t="s">
        <v>5860</v>
      </c>
      <c r="L256" s="89" t="s">
        <v>7635</v>
      </c>
      <c r="M256" s="182"/>
    </row>
    <row r="257" spans="1:13" s="207" customFormat="1" x14ac:dyDescent="0.2">
      <c r="A257" s="183" t="s">
        <v>7326</v>
      </c>
      <c r="B257" s="208" t="s">
        <v>7327</v>
      </c>
      <c r="C257" s="186" t="s">
        <v>7328</v>
      </c>
      <c r="D257" s="186"/>
      <c r="E257" s="198"/>
      <c r="F257" s="198">
        <v>2000</v>
      </c>
      <c r="G257" s="197"/>
      <c r="H257" s="197" t="s">
        <v>7328</v>
      </c>
      <c r="I257" s="197" t="s">
        <v>7328</v>
      </c>
      <c r="J257" s="186" t="s">
        <v>769</v>
      </c>
      <c r="K257" s="187" t="s">
        <v>5860</v>
      </c>
      <c r="L257" s="186" t="s">
        <v>7636</v>
      </c>
      <c r="M257" s="188"/>
    </row>
    <row r="258" spans="1:13" s="178" customFormat="1" x14ac:dyDescent="0.2">
      <c r="A258" s="179" t="s">
        <v>7329</v>
      </c>
      <c r="B258" s="206" t="s">
        <v>7330</v>
      </c>
      <c r="C258" s="89" t="s">
        <v>7331</v>
      </c>
      <c r="D258" s="181"/>
      <c r="E258" s="194"/>
      <c r="F258" s="194">
        <v>2464.1999999999998</v>
      </c>
      <c r="G258" s="195"/>
      <c r="H258" s="195" t="s">
        <v>7331</v>
      </c>
      <c r="I258" s="195" t="s">
        <v>7331</v>
      </c>
      <c r="J258" s="89" t="s">
        <v>769</v>
      </c>
      <c r="K258" s="56" t="s">
        <v>7560</v>
      </c>
      <c r="L258" s="89" t="s">
        <v>7637</v>
      </c>
      <c r="M258" s="182"/>
    </row>
    <row r="259" spans="1:13" s="207" customFormat="1" x14ac:dyDescent="0.2">
      <c r="A259" s="183" t="s">
        <v>7332</v>
      </c>
      <c r="B259" s="208" t="s">
        <v>7333</v>
      </c>
      <c r="C259" s="186" t="s">
        <v>3138</v>
      </c>
      <c r="D259" s="186"/>
      <c r="E259" s="198"/>
      <c r="F259" s="198">
        <v>790</v>
      </c>
      <c r="G259" s="197"/>
      <c r="H259" s="186" t="s">
        <v>3138</v>
      </c>
      <c r="I259" s="186" t="s">
        <v>3138</v>
      </c>
      <c r="J259" s="186" t="s">
        <v>769</v>
      </c>
      <c r="K259" s="187" t="s">
        <v>5873</v>
      </c>
      <c r="L259" s="186" t="s">
        <v>7638</v>
      </c>
      <c r="M259" s="189"/>
    </row>
    <row r="260" spans="1:13" s="178" customFormat="1" x14ac:dyDescent="0.2">
      <c r="A260" s="179" t="s">
        <v>7334</v>
      </c>
      <c r="B260" s="206" t="s">
        <v>7335</v>
      </c>
      <c r="C260" s="89" t="s">
        <v>3732</v>
      </c>
      <c r="D260" s="181"/>
      <c r="E260" s="194"/>
      <c r="F260" s="194">
        <v>3148.4</v>
      </c>
      <c r="G260" s="195"/>
      <c r="H260" s="89" t="s">
        <v>3732</v>
      </c>
      <c r="I260" s="89" t="s">
        <v>3732</v>
      </c>
      <c r="J260" s="89" t="s">
        <v>769</v>
      </c>
      <c r="K260" s="56" t="s">
        <v>5873</v>
      </c>
      <c r="L260" s="89" t="s">
        <v>7639</v>
      </c>
      <c r="M260" s="182"/>
    </row>
    <row r="261" spans="1:13" s="207" customFormat="1" x14ac:dyDescent="0.2">
      <c r="A261" s="183" t="s">
        <v>7336</v>
      </c>
      <c r="B261" s="208" t="s">
        <v>7337</v>
      </c>
      <c r="C261" s="186" t="s">
        <v>732</v>
      </c>
      <c r="D261" s="186"/>
      <c r="E261" s="198"/>
      <c r="F261" s="198">
        <v>1725</v>
      </c>
      <c r="G261" s="197"/>
      <c r="H261" s="186" t="s">
        <v>732</v>
      </c>
      <c r="I261" s="186" t="s">
        <v>732</v>
      </c>
      <c r="J261" s="186" t="s">
        <v>769</v>
      </c>
      <c r="K261" s="187" t="s">
        <v>5873</v>
      </c>
      <c r="L261" s="186" t="s">
        <v>7640</v>
      </c>
      <c r="M261" s="188"/>
    </row>
    <row r="262" spans="1:13" s="178" customFormat="1" x14ac:dyDescent="0.2">
      <c r="A262" s="179" t="s">
        <v>7338</v>
      </c>
      <c r="B262" s="206" t="s">
        <v>7339</v>
      </c>
      <c r="C262" s="89" t="s">
        <v>480</v>
      </c>
      <c r="D262" s="181"/>
      <c r="E262" s="194"/>
      <c r="F262" s="194">
        <v>10000</v>
      </c>
      <c r="G262" s="195"/>
      <c r="H262" s="89" t="s">
        <v>480</v>
      </c>
      <c r="I262" s="89" t="s">
        <v>480</v>
      </c>
      <c r="J262" s="89" t="s">
        <v>769</v>
      </c>
      <c r="K262" s="56" t="s">
        <v>5873</v>
      </c>
      <c r="L262" s="89" t="s">
        <v>7641</v>
      </c>
      <c r="M262" s="182"/>
    </row>
    <row r="263" spans="1:13" s="207" customFormat="1" x14ac:dyDescent="0.2">
      <c r="A263" s="183" t="s">
        <v>7340</v>
      </c>
      <c r="B263" s="208" t="s">
        <v>7341</v>
      </c>
      <c r="C263" s="186" t="s">
        <v>480</v>
      </c>
      <c r="D263" s="186"/>
      <c r="E263" s="198"/>
      <c r="F263" s="198">
        <v>9985.4</v>
      </c>
      <c r="G263" s="197"/>
      <c r="H263" s="186" t="s">
        <v>480</v>
      </c>
      <c r="I263" s="186" t="s">
        <v>480</v>
      </c>
      <c r="J263" s="186" t="s">
        <v>769</v>
      </c>
      <c r="K263" s="187" t="s">
        <v>5873</v>
      </c>
      <c r="L263" s="186" t="s">
        <v>7642</v>
      </c>
      <c r="M263" s="188"/>
    </row>
    <row r="264" spans="1:13" s="178" customFormat="1" x14ac:dyDescent="0.2">
      <c r="A264" s="179" t="s">
        <v>7342</v>
      </c>
      <c r="B264" s="206" t="s">
        <v>7343</v>
      </c>
      <c r="C264" s="89" t="s">
        <v>732</v>
      </c>
      <c r="D264" s="181"/>
      <c r="E264" s="194"/>
      <c r="F264" s="194">
        <v>39900</v>
      </c>
      <c r="G264" s="195"/>
      <c r="H264" s="89" t="s">
        <v>732</v>
      </c>
      <c r="I264" s="89" t="s">
        <v>732</v>
      </c>
      <c r="J264" s="89" t="s">
        <v>769</v>
      </c>
      <c r="K264" s="56" t="s">
        <v>5873</v>
      </c>
      <c r="L264" s="89" t="s">
        <v>7643</v>
      </c>
      <c r="M264" s="182"/>
    </row>
    <row r="265" spans="1:13" s="207" customFormat="1" x14ac:dyDescent="0.2">
      <c r="A265" s="183" t="s">
        <v>7344</v>
      </c>
      <c r="B265" s="208" t="s">
        <v>7345</v>
      </c>
      <c r="C265" s="186" t="s">
        <v>5774</v>
      </c>
      <c r="D265" s="186"/>
      <c r="E265" s="198"/>
      <c r="F265" s="198">
        <v>2250</v>
      </c>
      <c r="G265" s="197"/>
      <c r="H265" s="186" t="s">
        <v>5774</v>
      </c>
      <c r="I265" s="186" t="s">
        <v>5774</v>
      </c>
      <c r="J265" s="186" t="s">
        <v>769</v>
      </c>
      <c r="K265" s="187" t="s">
        <v>7561</v>
      </c>
      <c r="L265" s="186" t="s">
        <v>7644</v>
      </c>
      <c r="M265" s="189"/>
    </row>
    <row r="266" spans="1:13" s="178" customFormat="1" x14ac:dyDescent="0.2">
      <c r="A266" s="179" t="s">
        <v>7346</v>
      </c>
      <c r="B266" s="206" t="s">
        <v>7347</v>
      </c>
      <c r="C266" s="89" t="s">
        <v>7274</v>
      </c>
      <c r="D266" s="181"/>
      <c r="E266" s="194"/>
      <c r="F266" s="194">
        <v>5400</v>
      </c>
      <c r="G266" s="195"/>
      <c r="H266" s="89" t="s">
        <v>7274</v>
      </c>
      <c r="I266" s="89" t="s">
        <v>7274</v>
      </c>
      <c r="J266" s="89" t="s">
        <v>769</v>
      </c>
      <c r="K266" s="56" t="s">
        <v>7561</v>
      </c>
      <c r="L266" s="89" t="s">
        <v>7645</v>
      </c>
      <c r="M266" s="182"/>
    </row>
    <row r="267" spans="1:13" s="207" customFormat="1" x14ac:dyDescent="0.2">
      <c r="A267" s="183" t="s">
        <v>7348</v>
      </c>
      <c r="B267" s="208" t="s">
        <v>7349</v>
      </c>
      <c r="C267" s="186" t="s">
        <v>5784</v>
      </c>
      <c r="D267" s="186"/>
      <c r="E267" s="198"/>
      <c r="F267" s="198">
        <v>2092.5</v>
      </c>
      <c r="G267" s="197"/>
      <c r="H267" s="186" t="s">
        <v>5784</v>
      </c>
      <c r="I267" s="186" t="s">
        <v>5784</v>
      </c>
      <c r="J267" s="186" t="s">
        <v>769</v>
      </c>
      <c r="K267" s="187" t="s">
        <v>4934</v>
      </c>
      <c r="L267" s="186" t="s">
        <v>7646</v>
      </c>
      <c r="M267" s="188"/>
    </row>
    <row r="268" spans="1:13" s="178" customFormat="1" x14ac:dyDescent="0.2">
      <c r="A268" s="179" t="s">
        <v>7350</v>
      </c>
      <c r="B268" s="206" t="s">
        <v>7351</v>
      </c>
      <c r="C268" s="89" t="s">
        <v>7352</v>
      </c>
      <c r="D268" s="181"/>
      <c r="E268" s="194"/>
      <c r="F268" s="194">
        <v>123</v>
      </c>
      <c r="G268" s="195"/>
      <c r="H268" s="89" t="s">
        <v>7352</v>
      </c>
      <c r="I268" s="89" t="s">
        <v>7352</v>
      </c>
      <c r="J268" s="89" t="s">
        <v>769</v>
      </c>
      <c r="K268" s="56" t="s">
        <v>4934</v>
      </c>
      <c r="L268" s="89" t="s">
        <v>7647</v>
      </c>
      <c r="M268" s="182"/>
    </row>
    <row r="269" spans="1:13" s="207" customFormat="1" x14ac:dyDescent="0.2">
      <c r="A269" s="183" t="s">
        <v>7353</v>
      </c>
      <c r="B269" s="208" t="s">
        <v>7354</v>
      </c>
      <c r="C269" s="186" t="s">
        <v>4544</v>
      </c>
      <c r="D269" s="186"/>
      <c r="E269" s="198"/>
      <c r="F269" s="198">
        <v>3000</v>
      </c>
      <c r="G269" s="197"/>
      <c r="H269" s="186" t="s">
        <v>4544</v>
      </c>
      <c r="I269" s="186" t="s">
        <v>4544</v>
      </c>
      <c r="J269" s="186" t="s">
        <v>769</v>
      </c>
      <c r="K269" s="187" t="s">
        <v>4017</v>
      </c>
      <c r="L269" s="186" t="s">
        <v>7648</v>
      </c>
      <c r="M269" s="188"/>
    </row>
    <row r="270" spans="1:13" s="178" customFormat="1" x14ac:dyDescent="0.2">
      <c r="A270" s="179" t="s">
        <v>7355</v>
      </c>
      <c r="B270" s="206" t="s">
        <v>7356</v>
      </c>
      <c r="C270" s="89" t="s">
        <v>7357</v>
      </c>
      <c r="D270" s="181"/>
      <c r="E270" s="194"/>
      <c r="F270" s="194">
        <v>2894.6</v>
      </c>
      <c r="G270" s="195"/>
      <c r="H270" s="89" t="s">
        <v>7357</v>
      </c>
      <c r="I270" s="89" t="s">
        <v>7357</v>
      </c>
      <c r="J270" s="89" t="s">
        <v>769</v>
      </c>
      <c r="K270" s="56" t="s">
        <v>4017</v>
      </c>
      <c r="L270" s="89" t="s">
        <v>7649</v>
      </c>
      <c r="M270" s="182"/>
    </row>
    <row r="271" spans="1:13" s="207" customFormat="1" x14ac:dyDescent="0.2">
      <c r="A271" s="183" t="s">
        <v>7358</v>
      </c>
      <c r="B271" s="208" t="s">
        <v>7359</v>
      </c>
      <c r="C271" s="186" t="s">
        <v>5820</v>
      </c>
      <c r="D271" s="186"/>
      <c r="E271" s="198"/>
      <c r="F271" s="198">
        <v>16654</v>
      </c>
      <c r="G271" s="197"/>
      <c r="H271" s="186" t="s">
        <v>5820</v>
      </c>
      <c r="I271" s="186" t="s">
        <v>5820</v>
      </c>
      <c r="J271" s="186" t="s">
        <v>769</v>
      </c>
      <c r="K271" s="187" t="s">
        <v>4017</v>
      </c>
      <c r="L271" s="186" t="s">
        <v>7650</v>
      </c>
      <c r="M271" s="188"/>
    </row>
    <row r="272" spans="1:13" s="178" customFormat="1" x14ac:dyDescent="0.2">
      <c r="A272" s="179" t="s">
        <v>7360</v>
      </c>
      <c r="B272" s="208" t="s">
        <v>7361</v>
      </c>
      <c r="C272" s="89" t="s">
        <v>732</v>
      </c>
      <c r="D272" s="181"/>
      <c r="E272" s="194"/>
      <c r="F272" s="194">
        <v>9000</v>
      </c>
      <c r="G272" s="195"/>
      <c r="H272" s="89" t="s">
        <v>732</v>
      </c>
      <c r="I272" s="89" t="s">
        <v>732</v>
      </c>
      <c r="J272" s="89" t="s">
        <v>769</v>
      </c>
      <c r="K272" s="56" t="s">
        <v>4017</v>
      </c>
      <c r="L272" s="89" t="s">
        <v>7651</v>
      </c>
      <c r="M272" s="182"/>
    </row>
    <row r="273" spans="1:13" s="207" customFormat="1" x14ac:dyDescent="0.2">
      <c r="A273" s="183" t="s">
        <v>7362</v>
      </c>
      <c r="B273" s="208" t="s">
        <v>7363</v>
      </c>
      <c r="C273" s="186" t="s">
        <v>7364</v>
      </c>
      <c r="D273" s="186"/>
      <c r="E273" s="198"/>
      <c r="F273" s="198">
        <v>420</v>
      </c>
      <c r="G273" s="197"/>
      <c r="H273" s="186" t="s">
        <v>7364</v>
      </c>
      <c r="I273" s="186" t="s">
        <v>7364</v>
      </c>
      <c r="J273" s="186" t="s">
        <v>769</v>
      </c>
      <c r="K273" s="187" t="s">
        <v>4017</v>
      </c>
      <c r="L273" s="186" t="s">
        <v>7652</v>
      </c>
      <c r="M273" s="188"/>
    </row>
    <row r="274" spans="1:13" s="178" customFormat="1" x14ac:dyDescent="0.2">
      <c r="A274" s="179" t="s">
        <v>7365</v>
      </c>
      <c r="B274" s="206" t="s">
        <v>7366</v>
      </c>
      <c r="C274" s="89" t="s">
        <v>5657</v>
      </c>
      <c r="D274" s="181"/>
      <c r="E274" s="194"/>
      <c r="F274" s="194">
        <v>120</v>
      </c>
      <c r="G274" s="195"/>
      <c r="H274" s="89" t="s">
        <v>5657</v>
      </c>
      <c r="I274" s="89" t="s">
        <v>5657</v>
      </c>
      <c r="J274" s="89" t="s">
        <v>769</v>
      </c>
      <c r="K274" s="56" t="s">
        <v>4017</v>
      </c>
      <c r="L274" s="89" t="s">
        <v>7653</v>
      </c>
      <c r="M274" s="182"/>
    </row>
    <row r="275" spans="1:13" s="207" customFormat="1" x14ac:dyDescent="0.2">
      <c r="A275" s="183" t="s">
        <v>7367</v>
      </c>
      <c r="B275" s="208" t="s">
        <v>7368</v>
      </c>
      <c r="C275" s="186" t="s">
        <v>6295</v>
      </c>
      <c r="D275" s="186"/>
      <c r="E275" s="198"/>
      <c r="F275" s="198">
        <v>7500</v>
      </c>
      <c r="G275" s="197"/>
      <c r="H275" s="186" t="s">
        <v>6295</v>
      </c>
      <c r="I275" s="186" t="s">
        <v>6295</v>
      </c>
      <c r="J275" s="186" t="s">
        <v>769</v>
      </c>
      <c r="K275" s="187" t="s">
        <v>7562</v>
      </c>
      <c r="L275" s="186" t="s">
        <v>7654</v>
      </c>
      <c r="M275" s="188"/>
    </row>
    <row r="276" spans="1:13" s="178" customFormat="1" x14ac:dyDescent="0.2">
      <c r="A276" s="179" t="s">
        <v>7369</v>
      </c>
      <c r="B276" s="206" t="s">
        <v>7370</v>
      </c>
      <c r="C276" s="89" t="s">
        <v>7371</v>
      </c>
      <c r="D276" s="181"/>
      <c r="E276" s="194"/>
      <c r="F276" s="194">
        <v>600</v>
      </c>
      <c r="G276" s="195"/>
      <c r="H276" s="89" t="s">
        <v>7371</v>
      </c>
      <c r="I276" s="89" t="s">
        <v>7371</v>
      </c>
      <c r="J276" s="89" t="s">
        <v>769</v>
      </c>
      <c r="K276" s="56" t="s">
        <v>6321</v>
      </c>
      <c r="L276" s="89" t="s">
        <v>7655</v>
      </c>
      <c r="M276" s="182"/>
    </row>
    <row r="277" spans="1:13" s="207" customFormat="1" x14ac:dyDescent="0.2">
      <c r="A277" s="183" t="s">
        <v>7372</v>
      </c>
      <c r="B277" s="208" t="s">
        <v>7373</v>
      </c>
      <c r="C277" s="186" t="s">
        <v>7745</v>
      </c>
      <c r="D277" s="186"/>
      <c r="E277" s="198"/>
      <c r="F277" s="198">
        <v>6963.67</v>
      </c>
      <c r="G277" s="197"/>
      <c r="H277" s="197" t="s">
        <v>7745</v>
      </c>
      <c r="I277" s="197" t="s">
        <v>7745</v>
      </c>
      <c r="J277" s="186" t="s">
        <v>769</v>
      </c>
      <c r="K277" s="187" t="s">
        <v>6321</v>
      </c>
      <c r="L277" s="186" t="s">
        <v>7656</v>
      </c>
      <c r="M277" s="188"/>
    </row>
    <row r="278" spans="1:13" s="178" customFormat="1" x14ac:dyDescent="0.2">
      <c r="A278" s="179" t="s">
        <v>7374</v>
      </c>
      <c r="B278" s="206" t="s">
        <v>7375</v>
      </c>
      <c r="C278" s="89" t="s">
        <v>7376</v>
      </c>
      <c r="D278" s="181"/>
      <c r="E278" s="194"/>
      <c r="F278" s="194">
        <v>3500</v>
      </c>
      <c r="G278" s="195"/>
      <c r="H278" s="195" t="s">
        <v>7739</v>
      </c>
      <c r="I278" s="195" t="s">
        <v>7738</v>
      </c>
      <c r="J278" s="89" t="s">
        <v>1254</v>
      </c>
      <c r="K278" s="56" t="s">
        <v>4025</v>
      </c>
      <c r="L278" s="89" t="s">
        <v>7657</v>
      </c>
      <c r="M278" s="182"/>
    </row>
    <row r="279" spans="1:13" s="207" customFormat="1" x14ac:dyDescent="0.2">
      <c r="A279" s="183" t="s">
        <v>7377</v>
      </c>
      <c r="B279" s="208" t="s">
        <v>7378</v>
      </c>
      <c r="C279" s="186" t="s">
        <v>7379</v>
      </c>
      <c r="D279" s="186"/>
      <c r="E279" s="198"/>
      <c r="F279" s="198">
        <v>3200</v>
      </c>
      <c r="G279" s="197"/>
      <c r="H279" s="186" t="s">
        <v>7740</v>
      </c>
      <c r="I279" s="186" t="s">
        <v>7741</v>
      </c>
      <c r="J279" s="186" t="s">
        <v>1254</v>
      </c>
      <c r="K279" s="187" t="s">
        <v>4025</v>
      </c>
      <c r="L279" s="186" t="s">
        <v>7658</v>
      </c>
      <c r="M279" s="189"/>
    </row>
    <row r="280" spans="1:13" s="178" customFormat="1" x14ac:dyDescent="0.2">
      <c r="A280" s="179" t="s">
        <v>7380</v>
      </c>
      <c r="B280" s="206" t="s">
        <v>7381</v>
      </c>
      <c r="C280" s="89" t="s">
        <v>1393</v>
      </c>
      <c r="D280" s="181"/>
      <c r="E280" s="194"/>
      <c r="F280" s="194">
        <v>8120</v>
      </c>
      <c r="G280" s="195"/>
      <c r="H280" s="89" t="s">
        <v>1393</v>
      </c>
      <c r="I280" s="89" t="s">
        <v>1393</v>
      </c>
      <c r="J280" s="89" t="s">
        <v>769</v>
      </c>
      <c r="K280" s="56" t="s">
        <v>4025</v>
      </c>
      <c r="L280" s="89" t="s">
        <v>7659</v>
      </c>
      <c r="M280" s="182"/>
    </row>
    <row r="281" spans="1:13" s="207" customFormat="1" x14ac:dyDescent="0.2">
      <c r="A281" s="183" t="s">
        <v>7382</v>
      </c>
      <c r="B281" s="208" t="s">
        <v>7383</v>
      </c>
      <c r="C281" s="186" t="s">
        <v>6740</v>
      </c>
      <c r="D281" s="186"/>
      <c r="E281" s="198"/>
      <c r="F281" s="198">
        <v>39900</v>
      </c>
      <c r="G281" s="197"/>
      <c r="H281" s="186" t="s">
        <v>6740</v>
      </c>
      <c r="I281" s="186" t="s">
        <v>6740</v>
      </c>
      <c r="J281" s="186" t="s">
        <v>769</v>
      </c>
      <c r="K281" s="187" t="s">
        <v>4025</v>
      </c>
      <c r="L281" s="186" t="s">
        <v>7660</v>
      </c>
      <c r="M281" s="188"/>
    </row>
    <row r="282" spans="1:13" s="178" customFormat="1" x14ac:dyDescent="0.2">
      <c r="A282" s="179" t="s">
        <v>7384</v>
      </c>
      <c r="B282" s="206" t="s">
        <v>7385</v>
      </c>
      <c r="C282" s="89" t="s">
        <v>7386</v>
      </c>
      <c r="D282" s="181"/>
      <c r="E282" s="194"/>
      <c r="F282" s="194">
        <v>7800</v>
      </c>
      <c r="G282" s="195"/>
      <c r="H282" s="89" t="s">
        <v>7386</v>
      </c>
      <c r="I282" s="89" t="s">
        <v>7386</v>
      </c>
      <c r="J282" s="89" t="s">
        <v>769</v>
      </c>
      <c r="K282" s="56" t="s">
        <v>6324</v>
      </c>
      <c r="L282" s="89" t="s">
        <v>7661</v>
      </c>
      <c r="M282" s="182"/>
    </row>
    <row r="283" spans="1:13" s="207" customFormat="1" x14ac:dyDescent="0.2">
      <c r="A283" s="183" t="s">
        <v>7387</v>
      </c>
      <c r="B283" s="208" t="s">
        <v>7388</v>
      </c>
      <c r="C283" s="186" t="s">
        <v>7389</v>
      </c>
      <c r="D283" s="186"/>
      <c r="E283" s="198"/>
      <c r="F283" s="198">
        <v>2500</v>
      </c>
      <c r="G283" s="197"/>
      <c r="H283" s="186" t="s">
        <v>7389</v>
      </c>
      <c r="I283" s="186" t="s">
        <v>7389</v>
      </c>
      <c r="J283" s="186" t="s">
        <v>769</v>
      </c>
      <c r="K283" s="187" t="s">
        <v>6324</v>
      </c>
      <c r="L283" s="186" t="s">
        <v>7662</v>
      </c>
      <c r="M283" s="188"/>
    </row>
    <row r="284" spans="1:13" s="178" customFormat="1" x14ac:dyDescent="0.2">
      <c r="A284" s="179" t="s">
        <v>7390</v>
      </c>
      <c r="B284" s="206" t="s">
        <v>7391</v>
      </c>
      <c r="C284" s="89" t="s">
        <v>4551</v>
      </c>
      <c r="D284" s="181"/>
      <c r="E284" s="194"/>
      <c r="F284" s="194">
        <v>21010</v>
      </c>
      <c r="G284" s="195"/>
      <c r="H284" s="89" t="s">
        <v>4551</v>
      </c>
      <c r="I284" s="89" t="s">
        <v>4551</v>
      </c>
      <c r="J284" s="89" t="s">
        <v>769</v>
      </c>
      <c r="K284" s="56" t="s">
        <v>6324</v>
      </c>
      <c r="L284" s="89" t="s">
        <v>4631</v>
      </c>
      <c r="M284" s="182"/>
    </row>
    <row r="285" spans="1:13" s="207" customFormat="1" x14ac:dyDescent="0.2">
      <c r="A285" s="183" t="s">
        <v>7392</v>
      </c>
      <c r="B285" s="208" t="s">
        <v>7393</v>
      </c>
      <c r="C285" s="186" t="s">
        <v>295</v>
      </c>
      <c r="D285" s="186"/>
      <c r="E285" s="198"/>
      <c r="F285" s="198">
        <v>13580</v>
      </c>
      <c r="G285" s="197"/>
      <c r="H285" s="186" t="s">
        <v>295</v>
      </c>
      <c r="I285" s="186" t="s">
        <v>295</v>
      </c>
      <c r="J285" s="186" t="s">
        <v>769</v>
      </c>
      <c r="K285" s="187" t="s">
        <v>6324</v>
      </c>
      <c r="L285" s="186" t="s">
        <v>7663</v>
      </c>
      <c r="M285" s="189"/>
    </row>
    <row r="286" spans="1:13" s="178" customFormat="1" x14ac:dyDescent="0.2">
      <c r="A286" s="179" t="s">
        <v>7394</v>
      </c>
      <c r="B286" s="206" t="s">
        <v>7395</v>
      </c>
      <c r="C286" s="89" t="s">
        <v>175</v>
      </c>
      <c r="D286" s="181"/>
      <c r="E286" s="194"/>
      <c r="F286" s="194">
        <v>13350</v>
      </c>
      <c r="G286" s="195"/>
      <c r="H286" s="89" t="s">
        <v>175</v>
      </c>
      <c r="I286" s="89" t="s">
        <v>175</v>
      </c>
      <c r="J286" s="89" t="s">
        <v>769</v>
      </c>
      <c r="K286" s="56" t="s">
        <v>6324</v>
      </c>
      <c r="L286" s="89" t="s">
        <v>7664</v>
      </c>
      <c r="M286" s="182"/>
    </row>
    <row r="287" spans="1:13" s="207" customFormat="1" x14ac:dyDescent="0.2">
      <c r="A287" s="183" t="s">
        <v>7396</v>
      </c>
      <c r="B287" s="208" t="s">
        <v>7397</v>
      </c>
      <c r="C287" s="186" t="s">
        <v>3738</v>
      </c>
      <c r="D287" s="186"/>
      <c r="E287" s="198"/>
      <c r="F287" s="198">
        <v>340</v>
      </c>
      <c r="G287" s="197"/>
      <c r="H287" s="186" t="s">
        <v>3738</v>
      </c>
      <c r="I287" s="186" t="s">
        <v>3738</v>
      </c>
      <c r="J287" s="186" t="s">
        <v>769</v>
      </c>
      <c r="K287" s="187" t="s">
        <v>4027</v>
      </c>
      <c r="L287" s="186" t="s">
        <v>7665</v>
      </c>
      <c r="M287" s="188"/>
    </row>
    <row r="288" spans="1:13" s="178" customFormat="1" x14ac:dyDescent="0.2">
      <c r="A288" s="179" t="s">
        <v>7398</v>
      </c>
      <c r="B288" s="206" t="s">
        <v>7399</v>
      </c>
      <c r="C288" s="89" t="s">
        <v>6768</v>
      </c>
      <c r="D288" s="181"/>
      <c r="E288" s="194"/>
      <c r="F288" s="194">
        <v>2108</v>
      </c>
      <c r="G288" s="195"/>
      <c r="H288" s="89" t="s">
        <v>6768</v>
      </c>
      <c r="I288" s="89" t="s">
        <v>6768</v>
      </c>
      <c r="J288" s="89" t="s">
        <v>769</v>
      </c>
      <c r="K288" s="56" t="s">
        <v>4027</v>
      </c>
      <c r="L288" s="89" t="s">
        <v>7666</v>
      </c>
      <c r="M288" s="182"/>
    </row>
    <row r="289" spans="1:13" s="207" customFormat="1" x14ac:dyDescent="0.2">
      <c r="A289" s="183" t="s">
        <v>7400</v>
      </c>
      <c r="B289" s="208" t="s">
        <v>7401</v>
      </c>
      <c r="C289" s="186" t="s">
        <v>732</v>
      </c>
      <c r="D289" s="186"/>
      <c r="E289" s="198"/>
      <c r="F289" s="198">
        <v>450</v>
      </c>
      <c r="G289" s="197"/>
      <c r="H289" s="186" t="s">
        <v>732</v>
      </c>
      <c r="I289" s="186" t="s">
        <v>732</v>
      </c>
      <c r="J289" s="186" t="s">
        <v>769</v>
      </c>
      <c r="K289" s="187" t="s">
        <v>6328</v>
      </c>
      <c r="L289" s="186" t="s">
        <v>7667</v>
      </c>
      <c r="M289" s="188"/>
    </row>
    <row r="290" spans="1:13" s="178" customFormat="1" x14ac:dyDescent="0.2">
      <c r="A290" s="179" t="s">
        <v>7402</v>
      </c>
      <c r="B290" s="206" t="s">
        <v>7403</v>
      </c>
      <c r="C290" s="89" t="s">
        <v>732</v>
      </c>
      <c r="D290" s="181"/>
      <c r="E290" s="194"/>
      <c r="F290" s="194">
        <v>1152.2</v>
      </c>
      <c r="G290" s="195"/>
      <c r="H290" s="89" t="s">
        <v>732</v>
      </c>
      <c r="I290" s="89" t="s">
        <v>732</v>
      </c>
      <c r="J290" s="89" t="s">
        <v>769</v>
      </c>
      <c r="K290" s="56" t="s">
        <v>6328</v>
      </c>
      <c r="L290" s="89" t="s">
        <v>7668</v>
      </c>
      <c r="M290" s="182"/>
    </row>
    <row r="291" spans="1:13" s="207" customFormat="1" x14ac:dyDescent="0.2">
      <c r="A291" s="183" t="s">
        <v>7404</v>
      </c>
      <c r="B291" s="208" t="s">
        <v>7405</v>
      </c>
      <c r="C291" s="186" t="s">
        <v>6767</v>
      </c>
      <c r="D291" s="186"/>
      <c r="E291" s="198"/>
      <c r="F291" s="198">
        <v>754.8</v>
      </c>
      <c r="G291" s="197"/>
      <c r="H291" s="186" t="s">
        <v>6767</v>
      </c>
      <c r="I291" s="186" t="s">
        <v>6767</v>
      </c>
      <c r="J291" s="186" t="s">
        <v>769</v>
      </c>
      <c r="K291" s="187" t="s">
        <v>6328</v>
      </c>
      <c r="L291" s="186" t="s">
        <v>7669</v>
      </c>
      <c r="M291" s="188"/>
    </row>
    <row r="292" spans="1:13" s="178" customFormat="1" x14ac:dyDescent="0.2">
      <c r="A292" s="179" t="s">
        <v>7406</v>
      </c>
      <c r="B292" s="208" t="s">
        <v>7407</v>
      </c>
      <c r="C292" s="89" t="s">
        <v>6294</v>
      </c>
      <c r="D292" s="181"/>
      <c r="E292" s="194"/>
      <c r="F292" s="194">
        <v>960</v>
      </c>
      <c r="G292" s="195"/>
      <c r="H292" s="89" t="s">
        <v>6294</v>
      </c>
      <c r="I292" s="89" t="s">
        <v>6294</v>
      </c>
      <c r="J292" s="89" t="s">
        <v>769</v>
      </c>
      <c r="K292" s="56" t="s">
        <v>5094</v>
      </c>
      <c r="L292" s="89" t="s">
        <v>7670</v>
      </c>
      <c r="M292" s="182"/>
    </row>
    <row r="293" spans="1:13" s="207" customFormat="1" x14ac:dyDescent="0.2">
      <c r="A293" s="183" t="s">
        <v>7408</v>
      </c>
      <c r="B293" s="208" t="s">
        <v>7409</v>
      </c>
      <c r="C293" s="186" t="s">
        <v>7410</v>
      </c>
      <c r="D293" s="186"/>
      <c r="E293" s="198"/>
      <c r="F293" s="198">
        <v>500</v>
      </c>
      <c r="G293" s="197"/>
      <c r="H293" s="186" t="s">
        <v>7410</v>
      </c>
      <c r="I293" s="186" t="s">
        <v>7410</v>
      </c>
      <c r="J293" s="186" t="s">
        <v>769</v>
      </c>
      <c r="K293" s="187" t="s">
        <v>5094</v>
      </c>
      <c r="L293" s="186" t="s">
        <v>7671</v>
      </c>
      <c r="M293" s="188"/>
    </row>
    <row r="294" spans="1:13" s="178" customFormat="1" x14ac:dyDescent="0.2">
      <c r="A294" s="179" t="s">
        <v>7411</v>
      </c>
      <c r="B294" s="206" t="s">
        <v>7412</v>
      </c>
      <c r="C294" s="89" t="s">
        <v>7413</v>
      </c>
      <c r="D294" s="181"/>
      <c r="E294" s="194"/>
      <c r="F294" s="194">
        <v>19000</v>
      </c>
      <c r="G294" s="195"/>
      <c r="H294" s="89" t="s">
        <v>7413</v>
      </c>
      <c r="I294" s="89" t="s">
        <v>7413</v>
      </c>
      <c r="J294" s="89" t="s">
        <v>769</v>
      </c>
      <c r="K294" s="56" t="s">
        <v>5095</v>
      </c>
      <c r="L294" s="89" t="s">
        <v>7672</v>
      </c>
      <c r="M294" s="182"/>
    </row>
    <row r="295" spans="1:13" s="207" customFormat="1" x14ac:dyDescent="0.2">
      <c r="A295" s="183" t="s">
        <v>7414</v>
      </c>
      <c r="B295" s="208" t="s">
        <v>7415</v>
      </c>
      <c r="C295" s="186" t="s">
        <v>741</v>
      </c>
      <c r="D295" s="186"/>
      <c r="E295" s="198"/>
      <c r="F295" s="198">
        <v>920</v>
      </c>
      <c r="G295" s="197"/>
      <c r="H295" s="186" t="s">
        <v>741</v>
      </c>
      <c r="I295" s="186" t="s">
        <v>741</v>
      </c>
      <c r="J295" s="186" t="s">
        <v>769</v>
      </c>
      <c r="K295" s="187" t="s">
        <v>6329</v>
      </c>
      <c r="L295" s="186" t="s">
        <v>7673</v>
      </c>
      <c r="M295" s="188"/>
    </row>
    <row r="296" spans="1:13" s="178" customFormat="1" x14ac:dyDescent="0.2">
      <c r="A296" s="179" t="s">
        <v>7416</v>
      </c>
      <c r="B296" s="206" t="s">
        <v>7417</v>
      </c>
      <c r="C296" s="89" t="s">
        <v>1393</v>
      </c>
      <c r="D296" s="181"/>
      <c r="E296" s="194"/>
      <c r="F296" s="194">
        <v>10500</v>
      </c>
      <c r="G296" s="195"/>
      <c r="H296" s="89" t="s">
        <v>1393</v>
      </c>
      <c r="I296" s="89" t="s">
        <v>1393</v>
      </c>
      <c r="J296" s="89" t="s">
        <v>769</v>
      </c>
      <c r="K296" s="56" t="s">
        <v>6330</v>
      </c>
      <c r="L296" s="89" t="s">
        <v>7674</v>
      </c>
      <c r="M296" s="182"/>
    </row>
    <row r="297" spans="1:13" s="207" customFormat="1" x14ac:dyDescent="0.2">
      <c r="A297" s="183" t="s">
        <v>7418</v>
      </c>
      <c r="B297" s="208" t="s">
        <v>7419</v>
      </c>
      <c r="C297" s="186" t="s">
        <v>7420</v>
      </c>
      <c r="D297" s="186"/>
      <c r="E297" s="198"/>
      <c r="F297" s="198">
        <v>2000</v>
      </c>
      <c r="G297" s="197"/>
      <c r="H297" s="197" t="s">
        <v>7420</v>
      </c>
      <c r="I297" s="197" t="s">
        <v>7420</v>
      </c>
      <c r="J297" s="186" t="s">
        <v>769</v>
      </c>
      <c r="K297" s="187" t="s">
        <v>6330</v>
      </c>
      <c r="L297" s="186" t="s">
        <v>7675</v>
      </c>
      <c r="M297" s="188"/>
    </row>
    <row r="298" spans="1:13" s="178" customFormat="1" x14ac:dyDescent="0.2">
      <c r="A298" s="179" t="s">
        <v>7421</v>
      </c>
      <c r="B298" s="206" t="s">
        <v>7422</v>
      </c>
      <c r="C298" s="89" t="s">
        <v>3138</v>
      </c>
      <c r="D298" s="181"/>
      <c r="E298" s="194"/>
      <c r="F298" s="194">
        <v>1200</v>
      </c>
      <c r="G298" s="195"/>
      <c r="H298" s="195" t="s">
        <v>3138</v>
      </c>
      <c r="I298" s="195" t="s">
        <v>3138</v>
      </c>
      <c r="J298" s="89" t="s">
        <v>769</v>
      </c>
      <c r="K298" s="56" t="s">
        <v>7563</v>
      </c>
      <c r="L298" s="89" t="s">
        <v>7676</v>
      </c>
      <c r="M298" s="182"/>
    </row>
    <row r="299" spans="1:13" s="207" customFormat="1" x14ac:dyDescent="0.2">
      <c r="A299" s="183" t="s">
        <v>7423</v>
      </c>
      <c r="B299" s="208" t="s">
        <v>7424</v>
      </c>
      <c r="C299" s="186" t="s">
        <v>3825</v>
      </c>
      <c r="D299" s="186"/>
      <c r="E299" s="198"/>
      <c r="F299" s="198">
        <v>5000</v>
      </c>
      <c r="G299" s="197"/>
      <c r="H299" s="186" t="s">
        <v>3825</v>
      </c>
      <c r="I299" s="186" t="s">
        <v>3825</v>
      </c>
      <c r="J299" s="186" t="s">
        <v>769</v>
      </c>
      <c r="K299" s="187" t="s">
        <v>4067</v>
      </c>
      <c r="L299" s="186" t="s">
        <v>6395</v>
      </c>
      <c r="M299" s="189"/>
    </row>
    <row r="300" spans="1:13" s="178" customFormat="1" x14ac:dyDescent="0.2">
      <c r="A300" s="179" t="s">
        <v>7425</v>
      </c>
      <c r="B300" s="206" t="s">
        <v>7426</v>
      </c>
      <c r="C300" s="89" t="s">
        <v>7427</v>
      </c>
      <c r="D300" s="181"/>
      <c r="E300" s="194"/>
      <c r="F300" s="194">
        <v>2790</v>
      </c>
      <c r="G300" s="195"/>
      <c r="H300" s="89" t="s">
        <v>7427</v>
      </c>
      <c r="I300" s="89" t="s">
        <v>7427</v>
      </c>
      <c r="J300" s="89" t="s">
        <v>769</v>
      </c>
      <c r="K300" s="56" t="s">
        <v>4067</v>
      </c>
      <c r="L300" s="89" t="s">
        <v>7677</v>
      </c>
      <c r="M300" s="182"/>
    </row>
    <row r="301" spans="1:13" s="207" customFormat="1" x14ac:dyDescent="0.2">
      <c r="A301" s="183" t="s">
        <v>7428</v>
      </c>
      <c r="B301" s="208" t="s">
        <v>7429</v>
      </c>
      <c r="C301" s="186" t="s">
        <v>4321</v>
      </c>
      <c r="D301" s="186"/>
      <c r="E301" s="198"/>
      <c r="F301" s="198">
        <v>33354.57</v>
      </c>
      <c r="G301" s="197"/>
      <c r="H301" s="186" t="s">
        <v>7742</v>
      </c>
      <c r="I301" s="186" t="s">
        <v>7743</v>
      </c>
      <c r="J301" s="186" t="s">
        <v>1254</v>
      </c>
      <c r="K301" s="187" t="s">
        <v>6334</v>
      </c>
      <c r="L301" s="186" t="s">
        <v>5128</v>
      </c>
      <c r="M301" s="188"/>
    </row>
    <row r="302" spans="1:13" s="178" customFormat="1" x14ac:dyDescent="0.2">
      <c r="A302" s="179" t="s">
        <v>7430</v>
      </c>
      <c r="B302" s="206" t="s">
        <v>7431</v>
      </c>
      <c r="C302" s="89" t="s">
        <v>3459</v>
      </c>
      <c r="D302" s="181"/>
      <c r="E302" s="194"/>
      <c r="F302" s="194">
        <v>39900</v>
      </c>
      <c r="G302" s="195"/>
      <c r="H302" s="89" t="s">
        <v>3459</v>
      </c>
      <c r="I302" s="89" t="s">
        <v>3459</v>
      </c>
      <c r="J302" s="89" t="s">
        <v>769</v>
      </c>
      <c r="K302" s="56" t="s">
        <v>5097</v>
      </c>
      <c r="L302" s="89" t="s">
        <v>7678</v>
      </c>
      <c r="M302" s="182"/>
    </row>
    <row r="303" spans="1:13" s="207" customFormat="1" x14ac:dyDescent="0.2">
      <c r="A303" s="183" t="s">
        <v>7432</v>
      </c>
      <c r="B303" s="208" t="s">
        <v>7433</v>
      </c>
      <c r="C303" s="186" t="s">
        <v>7434</v>
      </c>
      <c r="D303" s="186"/>
      <c r="E303" s="198"/>
      <c r="F303" s="198">
        <v>22800</v>
      </c>
      <c r="G303" s="197"/>
      <c r="H303" s="186" t="s">
        <v>7434</v>
      </c>
      <c r="I303" s="186" t="s">
        <v>7434</v>
      </c>
      <c r="J303" s="186" t="s">
        <v>769</v>
      </c>
      <c r="K303" s="187" t="s">
        <v>5097</v>
      </c>
      <c r="L303" s="186" t="s">
        <v>7679</v>
      </c>
      <c r="M303" s="188"/>
    </row>
    <row r="304" spans="1:13" s="178" customFormat="1" x14ac:dyDescent="0.2">
      <c r="A304" s="179" t="s">
        <v>7435</v>
      </c>
      <c r="B304" s="206" t="s">
        <v>7436</v>
      </c>
      <c r="C304" s="89" t="s">
        <v>744</v>
      </c>
      <c r="D304" s="181"/>
      <c r="E304" s="194"/>
      <c r="F304" s="194">
        <v>17000</v>
      </c>
      <c r="G304" s="195"/>
      <c r="H304" s="89" t="s">
        <v>744</v>
      </c>
      <c r="I304" s="89" t="s">
        <v>744</v>
      </c>
      <c r="J304" s="89" t="s">
        <v>769</v>
      </c>
      <c r="K304" s="56" t="s">
        <v>4069</v>
      </c>
      <c r="L304" s="89" t="s">
        <v>7680</v>
      </c>
      <c r="M304" s="182"/>
    </row>
    <row r="305" spans="1:13" s="207" customFormat="1" x14ac:dyDescent="0.2">
      <c r="A305" s="183" t="s">
        <v>7437</v>
      </c>
      <c r="B305" s="208" t="s">
        <v>7438</v>
      </c>
      <c r="C305" s="186" t="s">
        <v>7297</v>
      </c>
      <c r="D305" s="186"/>
      <c r="E305" s="198"/>
      <c r="F305" s="198">
        <v>4050</v>
      </c>
      <c r="G305" s="197"/>
      <c r="H305" s="186" t="s">
        <v>7297</v>
      </c>
      <c r="I305" s="186" t="s">
        <v>7297</v>
      </c>
      <c r="J305" s="186" t="s">
        <v>769</v>
      </c>
      <c r="K305" s="187" t="s">
        <v>4069</v>
      </c>
      <c r="L305" s="186" t="s">
        <v>7681</v>
      </c>
      <c r="M305" s="189"/>
    </row>
    <row r="306" spans="1:13" s="178" customFormat="1" x14ac:dyDescent="0.2">
      <c r="A306" s="179" t="s">
        <v>7439</v>
      </c>
      <c r="B306" s="206" t="s">
        <v>7440</v>
      </c>
      <c r="C306" s="89" t="s">
        <v>5494</v>
      </c>
      <c r="D306" s="181"/>
      <c r="E306" s="194"/>
      <c r="F306" s="194">
        <v>1154.1500000000001</v>
      </c>
      <c r="G306" s="195"/>
      <c r="H306" s="89" t="s">
        <v>5494</v>
      </c>
      <c r="I306" s="89" t="s">
        <v>5494</v>
      </c>
      <c r="J306" s="89" t="s">
        <v>769</v>
      </c>
      <c r="K306" s="56" t="s">
        <v>4069</v>
      </c>
      <c r="L306" s="89" t="s">
        <v>7682</v>
      </c>
      <c r="M306" s="182"/>
    </row>
    <row r="307" spans="1:13" s="207" customFormat="1" x14ac:dyDescent="0.2">
      <c r="A307" s="183" t="s">
        <v>7441</v>
      </c>
      <c r="B307" s="208" t="s">
        <v>7442</v>
      </c>
      <c r="C307" s="186" t="s">
        <v>5774</v>
      </c>
      <c r="D307" s="186"/>
      <c r="E307" s="198"/>
      <c r="F307" s="198">
        <v>5180</v>
      </c>
      <c r="G307" s="197"/>
      <c r="H307" s="186" t="s">
        <v>5774</v>
      </c>
      <c r="I307" s="186" t="s">
        <v>5774</v>
      </c>
      <c r="J307" s="186" t="s">
        <v>769</v>
      </c>
      <c r="K307" s="187" t="s">
        <v>7564</v>
      </c>
      <c r="L307" s="186" t="s">
        <v>7683</v>
      </c>
      <c r="M307" s="188"/>
    </row>
    <row r="308" spans="1:13" s="178" customFormat="1" x14ac:dyDescent="0.2">
      <c r="A308" s="179" t="s">
        <v>7443</v>
      </c>
      <c r="B308" s="206" t="s">
        <v>7444</v>
      </c>
      <c r="C308" s="89" t="s">
        <v>3138</v>
      </c>
      <c r="D308" s="181"/>
      <c r="E308" s="194"/>
      <c r="F308" s="194">
        <v>200</v>
      </c>
      <c r="G308" s="195"/>
      <c r="H308" s="89" t="s">
        <v>3138</v>
      </c>
      <c r="I308" s="89" t="s">
        <v>3138</v>
      </c>
      <c r="J308" s="89" t="s">
        <v>769</v>
      </c>
      <c r="K308" s="56" t="s">
        <v>7564</v>
      </c>
      <c r="L308" s="89" t="s">
        <v>7684</v>
      </c>
      <c r="M308" s="182"/>
    </row>
    <row r="309" spans="1:13" s="207" customFormat="1" x14ac:dyDescent="0.2">
      <c r="A309" s="183" t="s">
        <v>7445</v>
      </c>
      <c r="B309" s="208" t="s">
        <v>7446</v>
      </c>
      <c r="C309" s="186" t="s">
        <v>7386</v>
      </c>
      <c r="D309" s="186"/>
      <c r="E309" s="198"/>
      <c r="F309" s="198">
        <v>2650</v>
      </c>
      <c r="G309" s="197"/>
      <c r="H309" s="186" t="s">
        <v>7386</v>
      </c>
      <c r="I309" s="186" t="s">
        <v>7386</v>
      </c>
      <c r="J309" s="186" t="s">
        <v>769</v>
      </c>
      <c r="K309" s="187" t="s">
        <v>6335</v>
      </c>
      <c r="L309" s="186" t="s">
        <v>7685</v>
      </c>
      <c r="M309" s="188"/>
    </row>
    <row r="310" spans="1:13" s="178" customFormat="1" x14ac:dyDescent="0.2">
      <c r="A310" s="179" t="s">
        <v>7447</v>
      </c>
      <c r="B310" s="206" t="s">
        <v>7448</v>
      </c>
      <c r="C310" s="89" t="s">
        <v>741</v>
      </c>
      <c r="D310" s="181"/>
      <c r="E310" s="194"/>
      <c r="F310" s="194">
        <v>70</v>
      </c>
      <c r="G310" s="195"/>
      <c r="H310" s="89" t="s">
        <v>741</v>
      </c>
      <c r="I310" s="89" t="s">
        <v>741</v>
      </c>
      <c r="J310" s="89" t="s">
        <v>769</v>
      </c>
      <c r="K310" s="56" t="s">
        <v>5098</v>
      </c>
      <c r="L310" s="89" t="s">
        <v>6382</v>
      </c>
      <c r="M310" s="182"/>
    </row>
    <row r="311" spans="1:13" s="207" customFormat="1" x14ac:dyDescent="0.2">
      <c r="A311" s="183" t="s">
        <v>7449</v>
      </c>
      <c r="B311" s="208" t="s">
        <v>7450</v>
      </c>
      <c r="C311" s="186" t="s">
        <v>7451</v>
      </c>
      <c r="D311" s="186"/>
      <c r="E311" s="198"/>
      <c r="F311" s="198">
        <v>1927.16</v>
      </c>
      <c r="G311" s="197"/>
      <c r="H311" s="186" t="s">
        <v>7451</v>
      </c>
      <c r="I311" s="186" t="s">
        <v>7451</v>
      </c>
      <c r="J311" s="186" t="s">
        <v>769</v>
      </c>
      <c r="K311" s="187" t="s">
        <v>6336</v>
      </c>
      <c r="L311" s="186" t="s">
        <v>7686</v>
      </c>
      <c r="M311" s="188"/>
    </row>
    <row r="312" spans="1:13" s="178" customFormat="1" x14ac:dyDescent="0.2">
      <c r="A312" s="179" t="s">
        <v>7452</v>
      </c>
      <c r="B312" s="208" t="s">
        <v>7453</v>
      </c>
      <c r="C312" s="89" t="s">
        <v>3533</v>
      </c>
      <c r="D312" s="181"/>
      <c r="E312" s="194"/>
      <c r="F312" s="194">
        <v>500</v>
      </c>
      <c r="G312" s="195"/>
      <c r="H312" s="89" t="s">
        <v>3533</v>
      </c>
      <c r="I312" s="89" t="s">
        <v>3533</v>
      </c>
      <c r="J312" s="89" t="s">
        <v>769</v>
      </c>
      <c r="K312" s="56" t="s">
        <v>6336</v>
      </c>
      <c r="L312" s="89" t="s">
        <v>7687</v>
      </c>
      <c r="M312" s="182"/>
    </row>
    <row r="313" spans="1:13" s="207" customFormat="1" x14ac:dyDescent="0.2">
      <c r="A313" s="183" t="s">
        <v>7454</v>
      </c>
      <c r="B313" s="208" t="s">
        <v>7455</v>
      </c>
      <c r="C313" s="186" t="s">
        <v>5657</v>
      </c>
      <c r="D313" s="186"/>
      <c r="E313" s="198"/>
      <c r="F313" s="198">
        <v>780</v>
      </c>
      <c r="G313" s="197"/>
      <c r="H313" s="186" t="s">
        <v>5657</v>
      </c>
      <c r="I313" s="186" t="s">
        <v>5657</v>
      </c>
      <c r="J313" s="186" t="s">
        <v>769</v>
      </c>
      <c r="K313" s="187" t="s">
        <v>6336</v>
      </c>
      <c r="L313" s="186" t="s">
        <v>7688</v>
      </c>
      <c r="M313" s="188"/>
    </row>
    <row r="314" spans="1:13" s="178" customFormat="1" x14ac:dyDescent="0.2">
      <c r="A314" s="179" t="s">
        <v>7456</v>
      </c>
      <c r="B314" s="206" t="s">
        <v>7457</v>
      </c>
      <c r="C314" s="89" t="s">
        <v>5657</v>
      </c>
      <c r="D314" s="181"/>
      <c r="E314" s="194"/>
      <c r="F314" s="194">
        <v>1200</v>
      </c>
      <c r="G314" s="195"/>
      <c r="H314" s="89" t="s">
        <v>5657</v>
      </c>
      <c r="I314" s="89" t="s">
        <v>5657</v>
      </c>
      <c r="J314" s="89" t="s">
        <v>769</v>
      </c>
      <c r="K314" s="56" t="s">
        <v>6336</v>
      </c>
      <c r="L314" s="89" t="s">
        <v>7689</v>
      </c>
      <c r="M314" s="182"/>
    </row>
    <row r="315" spans="1:13" s="207" customFormat="1" x14ac:dyDescent="0.2">
      <c r="A315" s="183" t="s">
        <v>7458</v>
      </c>
      <c r="B315" s="208" t="s">
        <v>7459</v>
      </c>
      <c r="C315" s="186" t="s">
        <v>7460</v>
      </c>
      <c r="D315" s="186"/>
      <c r="E315" s="198"/>
      <c r="F315" s="198">
        <v>1664</v>
      </c>
      <c r="G315" s="197"/>
      <c r="H315" s="186" t="s">
        <v>7460</v>
      </c>
      <c r="I315" s="186" t="s">
        <v>7460</v>
      </c>
      <c r="J315" s="186" t="s">
        <v>769</v>
      </c>
      <c r="K315" s="187" t="s">
        <v>6336</v>
      </c>
      <c r="L315" s="186" t="s">
        <v>7690</v>
      </c>
      <c r="M315" s="188"/>
    </row>
    <row r="316" spans="1:13" s="178" customFormat="1" x14ac:dyDescent="0.2">
      <c r="A316" s="179" t="s">
        <v>7461</v>
      </c>
      <c r="B316" s="206" t="s">
        <v>7462</v>
      </c>
      <c r="C316" s="89" t="s">
        <v>5238</v>
      </c>
      <c r="D316" s="181"/>
      <c r="E316" s="194"/>
      <c r="F316" s="194">
        <v>680</v>
      </c>
      <c r="G316" s="195"/>
      <c r="H316" s="89" t="s">
        <v>5238</v>
      </c>
      <c r="I316" s="89" t="s">
        <v>5238</v>
      </c>
      <c r="J316" s="89" t="s">
        <v>769</v>
      </c>
      <c r="K316" s="56" t="s">
        <v>6336</v>
      </c>
      <c r="L316" s="89" t="s">
        <v>7691</v>
      </c>
      <c r="M316" s="182"/>
    </row>
    <row r="317" spans="1:13" s="207" customFormat="1" x14ac:dyDescent="0.2">
      <c r="A317" s="183" t="s">
        <v>7463</v>
      </c>
      <c r="B317" s="208" t="s">
        <v>7464</v>
      </c>
      <c r="C317" s="186" t="s">
        <v>732</v>
      </c>
      <c r="D317" s="186"/>
      <c r="E317" s="198"/>
      <c r="F317" s="198">
        <v>180</v>
      </c>
      <c r="G317" s="197"/>
      <c r="H317" s="197" t="s">
        <v>732</v>
      </c>
      <c r="I317" s="197" t="s">
        <v>732</v>
      </c>
      <c r="J317" s="186" t="s">
        <v>769</v>
      </c>
      <c r="K317" s="187" t="s">
        <v>6336</v>
      </c>
      <c r="L317" s="186" t="s">
        <v>4675</v>
      </c>
      <c r="M317" s="188"/>
    </row>
    <row r="318" spans="1:13" s="178" customFormat="1" x14ac:dyDescent="0.2">
      <c r="A318" s="179" t="s">
        <v>7465</v>
      </c>
      <c r="B318" s="206" t="s">
        <v>7466</v>
      </c>
      <c r="C318" s="89" t="s">
        <v>740</v>
      </c>
      <c r="D318" s="181"/>
      <c r="E318" s="194"/>
      <c r="F318" s="194">
        <v>630</v>
      </c>
      <c r="G318" s="195"/>
      <c r="H318" s="195" t="s">
        <v>740</v>
      </c>
      <c r="I318" s="195" t="s">
        <v>740</v>
      </c>
      <c r="J318" s="89" t="s">
        <v>769</v>
      </c>
      <c r="K318" s="56" t="s">
        <v>4100</v>
      </c>
      <c r="L318" s="89" t="s">
        <v>7692</v>
      </c>
      <c r="M318" s="182"/>
    </row>
    <row r="319" spans="1:13" s="207" customFormat="1" x14ac:dyDescent="0.2">
      <c r="A319" s="183" t="s">
        <v>7467</v>
      </c>
      <c r="B319" s="208" t="s">
        <v>7468</v>
      </c>
      <c r="C319" s="186" t="s">
        <v>6754</v>
      </c>
      <c r="D319" s="186"/>
      <c r="E319" s="198"/>
      <c r="F319" s="198">
        <v>9625</v>
      </c>
      <c r="G319" s="197"/>
      <c r="H319" s="186" t="s">
        <v>6754</v>
      </c>
      <c r="I319" s="186" t="s">
        <v>6754</v>
      </c>
      <c r="J319" s="186" t="s">
        <v>769</v>
      </c>
      <c r="K319" s="187" t="s">
        <v>5101</v>
      </c>
      <c r="L319" s="186" t="s">
        <v>7693</v>
      </c>
      <c r="M319" s="189"/>
    </row>
    <row r="320" spans="1:13" s="178" customFormat="1" x14ac:dyDescent="0.2">
      <c r="A320" s="179" t="s">
        <v>7469</v>
      </c>
      <c r="B320" s="206" t="s">
        <v>7470</v>
      </c>
      <c r="C320" s="89" t="s">
        <v>7471</v>
      </c>
      <c r="D320" s="181"/>
      <c r="E320" s="194"/>
      <c r="F320" s="194">
        <v>1794</v>
      </c>
      <c r="G320" s="195"/>
      <c r="H320" s="89" t="s">
        <v>7471</v>
      </c>
      <c r="I320" s="89" t="s">
        <v>7471</v>
      </c>
      <c r="J320" s="89" t="s">
        <v>769</v>
      </c>
      <c r="K320" s="56" t="s">
        <v>5101</v>
      </c>
      <c r="L320" s="89" t="s">
        <v>7694</v>
      </c>
      <c r="M320" s="182"/>
    </row>
    <row r="321" spans="1:13" s="207" customFormat="1" x14ac:dyDescent="0.2">
      <c r="A321" s="183" t="s">
        <v>7472</v>
      </c>
      <c r="B321" s="208" t="s">
        <v>7473</v>
      </c>
      <c r="C321" s="186" t="s">
        <v>5238</v>
      </c>
      <c r="D321" s="186"/>
      <c r="E321" s="198"/>
      <c r="F321" s="198">
        <v>1120</v>
      </c>
      <c r="G321" s="197"/>
      <c r="H321" s="186" t="s">
        <v>5238</v>
      </c>
      <c r="I321" s="186" t="s">
        <v>5238</v>
      </c>
      <c r="J321" s="186" t="s">
        <v>769</v>
      </c>
      <c r="K321" s="187" t="s">
        <v>6337</v>
      </c>
      <c r="L321" s="186" t="s">
        <v>7695</v>
      </c>
      <c r="M321" s="188"/>
    </row>
    <row r="322" spans="1:13" s="178" customFormat="1" x14ac:dyDescent="0.2">
      <c r="A322" s="179" t="s">
        <v>7474</v>
      </c>
      <c r="B322" s="206" t="s">
        <v>7475</v>
      </c>
      <c r="C322" s="89" t="s">
        <v>732</v>
      </c>
      <c r="D322" s="181"/>
      <c r="E322" s="194"/>
      <c r="F322" s="194">
        <v>5664.5</v>
      </c>
      <c r="G322" s="195"/>
      <c r="H322" s="89" t="s">
        <v>732</v>
      </c>
      <c r="I322" s="89" t="s">
        <v>732</v>
      </c>
      <c r="J322" s="89" t="s">
        <v>769</v>
      </c>
      <c r="K322" s="56" t="s">
        <v>6337</v>
      </c>
      <c r="L322" s="89" t="s">
        <v>7696</v>
      </c>
      <c r="M322" s="182"/>
    </row>
    <row r="323" spans="1:13" s="207" customFormat="1" x14ac:dyDescent="0.2">
      <c r="A323" s="183" t="s">
        <v>7476</v>
      </c>
      <c r="B323" s="208" t="s">
        <v>7477</v>
      </c>
      <c r="C323" s="186" t="s">
        <v>7478</v>
      </c>
      <c r="D323" s="186"/>
      <c r="E323" s="198"/>
      <c r="F323" s="198">
        <v>2000</v>
      </c>
      <c r="G323" s="197"/>
      <c r="H323" s="186" t="s">
        <v>7478</v>
      </c>
      <c r="I323" s="186" t="s">
        <v>7478</v>
      </c>
      <c r="J323" s="186" t="s">
        <v>769</v>
      </c>
      <c r="K323" s="187" t="s">
        <v>7565</v>
      </c>
      <c r="L323" s="186" t="s">
        <v>7697</v>
      </c>
      <c r="M323" s="188"/>
    </row>
    <row r="324" spans="1:13" s="178" customFormat="1" x14ac:dyDescent="0.2">
      <c r="A324" s="179" t="s">
        <v>7479</v>
      </c>
      <c r="B324" s="206" t="s">
        <v>7480</v>
      </c>
      <c r="C324" s="89" t="s">
        <v>5657</v>
      </c>
      <c r="D324" s="181"/>
      <c r="E324" s="194"/>
      <c r="F324" s="194">
        <v>600</v>
      </c>
      <c r="G324" s="195"/>
      <c r="H324" s="89" t="s">
        <v>5657</v>
      </c>
      <c r="I324" s="89" t="s">
        <v>5657</v>
      </c>
      <c r="J324" s="89" t="s">
        <v>769</v>
      </c>
      <c r="K324" s="56" t="s">
        <v>7566</v>
      </c>
      <c r="L324" s="89" t="s">
        <v>7698</v>
      </c>
      <c r="M324" s="182"/>
    </row>
    <row r="325" spans="1:13" s="207" customFormat="1" x14ac:dyDescent="0.2">
      <c r="A325" s="183" t="s">
        <v>7481</v>
      </c>
      <c r="B325" s="208" t="s">
        <v>7482</v>
      </c>
      <c r="C325" s="186" t="s">
        <v>5657</v>
      </c>
      <c r="D325" s="186"/>
      <c r="E325" s="198"/>
      <c r="F325" s="198">
        <v>900</v>
      </c>
      <c r="G325" s="197"/>
      <c r="H325" s="186" t="s">
        <v>5657</v>
      </c>
      <c r="I325" s="186" t="s">
        <v>5657</v>
      </c>
      <c r="J325" s="186" t="s">
        <v>769</v>
      </c>
      <c r="K325" s="187" t="s">
        <v>7566</v>
      </c>
      <c r="L325" s="186" t="s">
        <v>7699</v>
      </c>
      <c r="M325" s="189"/>
    </row>
    <row r="326" spans="1:13" s="178" customFormat="1" x14ac:dyDescent="0.2">
      <c r="A326" s="179" t="s">
        <v>7483</v>
      </c>
      <c r="B326" s="206" t="s">
        <v>7484</v>
      </c>
      <c r="C326" s="89" t="s">
        <v>3138</v>
      </c>
      <c r="D326" s="181"/>
      <c r="E326" s="194"/>
      <c r="F326" s="194">
        <v>800</v>
      </c>
      <c r="G326" s="195"/>
      <c r="H326" s="89" t="s">
        <v>3138</v>
      </c>
      <c r="I326" s="89" t="s">
        <v>3138</v>
      </c>
      <c r="J326" s="89" t="s">
        <v>769</v>
      </c>
      <c r="K326" s="56" t="s">
        <v>7566</v>
      </c>
      <c r="L326" s="89" t="s">
        <v>7700</v>
      </c>
      <c r="M326" s="182"/>
    </row>
    <row r="327" spans="1:13" s="207" customFormat="1" x14ac:dyDescent="0.2">
      <c r="A327" s="183" t="s">
        <v>7485</v>
      </c>
      <c r="B327" s="208" t="s">
        <v>7486</v>
      </c>
      <c r="C327" s="186" t="s">
        <v>7274</v>
      </c>
      <c r="D327" s="186"/>
      <c r="E327" s="198"/>
      <c r="F327" s="198">
        <v>7000</v>
      </c>
      <c r="G327" s="197"/>
      <c r="H327" s="186" t="s">
        <v>7274</v>
      </c>
      <c r="I327" s="186" t="s">
        <v>7274</v>
      </c>
      <c r="J327" s="186" t="s">
        <v>769</v>
      </c>
      <c r="K327" s="187" t="s">
        <v>7566</v>
      </c>
      <c r="L327" s="186" t="s">
        <v>7701</v>
      </c>
      <c r="M327" s="188"/>
    </row>
    <row r="328" spans="1:13" s="178" customFormat="1" x14ac:dyDescent="0.2">
      <c r="A328" s="179" t="s">
        <v>7487</v>
      </c>
      <c r="B328" s="206" t="s">
        <v>7488</v>
      </c>
      <c r="C328" s="89" t="s">
        <v>7489</v>
      </c>
      <c r="D328" s="181"/>
      <c r="E328" s="194"/>
      <c r="F328" s="194">
        <v>6000</v>
      </c>
      <c r="G328" s="195"/>
      <c r="H328" s="89" t="s">
        <v>7489</v>
      </c>
      <c r="I328" s="89" t="s">
        <v>7489</v>
      </c>
      <c r="J328" s="89" t="s">
        <v>769</v>
      </c>
      <c r="K328" s="56" t="s">
        <v>7566</v>
      </c>
      <c r="L328" s="89" t="s">
        <v>7702</v>
      </c>
      <c r="M328" s="182"/>
    </row>
    <row r="329" spans="1:13" s="207" customFormat="1" x14ac:dyDescent="0.2">
      <c r="A329" s="183" t="s">
        <v>7490</v>
      </c>
      <c r="B329" s="208" t="s">
        <v>7491</v>
      </c>
      <c r="C329" s="186" t="s">
        <v>5657</v>
      </c>
      <c r="D329" s="186"/>
      <c r="E329" s="198"/>
      <c r="F329" s="198">
        <v>450</v>
      </c>
      <c r="G329" s="197"/>
      <c r="H329" s="186" t="s">
        <v>5657</v>
      </c>
      <c r="I329" s="186" t="s">
        <v>5657</v>
      </c>
      <c r="J329" s="186" t="s">
        <v>769</v>
      </c>
      <c r="K329" s="187" t="s">
        <v>6338</v>
      </c>
      <c r="L329" s="186" t="s">
        <v>7703</v>
      </c>
      <c r="M329" s="188"/>
    </row>
    <row r="330" spans="1:13" s="178" customFormat="1" x14ac:dyDescent="0.2">
      <c r="A330" s="179" t="s">
        <v>7492</v>
      </c>
      <c r="B330" s="206" t="s">
        <v>7493</v>
      </c>
      <c r="C330" s="89" t="s">
        <v>5657</v>
      </c>
      <c r="D330" s="181"/>
      <c r="E330" s="194"/>
      <c r="F330" s="194">
        <v>720</v>
      </c>
      <c r="G330" s="195"/>
      <c r="H330" s="89" t="s">
        <v>5657</v>
      </c>
      <c r="I330" s="89" t="s">
        <v>5657</v>
      </c>
      <c r="J330" s="89" t="s">
        <v>769</v>
      </c>
      <c r="K330" s="56" t="s">
        <v>6338</v>
      </c>
      <c r="L330" s="89" t="s">
        <v>7704</v>
      </c>
      <c r="M330" s="182"/>
    </row>
    <row r="331" spans="1:13" s="207" customFormat="1" x14ac:dyDescent="0.2">
      <c r="A331" s="183" t="s">
        <v>7494</v>
      </c>
      <c r="B331" s="208" t="s">
        <v>7495</v>
      </c>
      <c r="C331" s="186" t="s">
        <v>7496</v>
      </c>
      <c r="D331" s="186"/>
      <c r="E331" s="198"/>
      <c r="F331" s="198">
        <v>7330</v>
      </c>
      <c r="G331" s="197"/>
      <c r="H331" s="186" t="s">
        <v>7496</v>
      </c>
      <c r="I331" s="186" t="s">
        <v>7496</v>
      </c>
      <c r="J331" s="186" t="s">
        <v>769</v>
      </c>
      <c r="K331" s="187" t="s">
        <v>6338</v>
      </c>
      <c r="L331" s="186" t="s">
        <v>7705</v>
      </c>
      <c r="M331" s="188"/>
    </row>
    <row r="332" spans="1:13" s="178" customFormat="1" x14ac:dyDescent="0.2">
      <c r="A332" s="179" t="s">
        <v>7497</v>
      </c>
      <c r="B332" s="208" t="s">
        <v>7498</v>
      </c>
      <c r="C332" s="89" t="s">
        <v>741</v>
      </c>
      <c r="D332" s="181"/>
      <c r="E332" s="194"/>
      <c r="F332" s="194">
        <v>750</v>
      </c>
      <c r="G332" s="195"/>
      <c r="H332" s="89" t="s">
        <v>741</v>
      </c>
      <c r="I332" s="89" t="s">
        <v>741</v>
      </c>
      <c r="J332" s="89" t="s">
        <v>769</v>
      </c>
      <c r="K332" s="56" t="s">
        <v>6338</v>
      </c>
      <c r="L332" s="89" t="s">
        <v>7706</v>
      </c>
      <c r="M332" s="182"/>
    </row>
    <row r="333" spans="1:13" s="207" customFormat="1" x14ac:dyDescent="0.2">
      <c r="A333" s="183" t="s">
        <v>7499</v>
      </c>
      <c r="B333" s="208" t="s">
        <v>7500</v>
      </c>
      <c r="C333" s="186" t="s">
        <v>5238</v>
      </c>
      <c r="D333" s="186"/>
      <c r="E333" s="198"/>
      <c r="F333" s="198">
        <v>1760</v>
      </c>
      <c r="G333" s="197"/>
      <c r="H333" s="186" t="s">
        <v>5238</v>
      </c>
      <c r="I333" s="186" t="s">
        <v>5238</v>
      </c>
      <c r="J333" s="186" t="s">
        <v>769</v>
      </c>
      <c r="K333" s="187" t="s">
        <v>7567</v>
      </c>
      <c r="L333" s="186" t="s">
        <v>7707</v>
      </c>
      <c r="M333" s="188"/>
    </row>
    <row r="334" spans="1:13" s="178" customFormat="1" x14ac:dyDescent="0.2">
      <c r="A334" s="179" t="s">
        <v>7501</v>
      </c>
      <c r="B334" s="206" t="s">
        <v>7502</v>
      </c>
      <c r="C334" s="89" t="s">
        <v>5485</v>
      </c>
      <c r="D334" s="181"/>
      <c r="E334" s="194"/>
      <c r="F334" s="194">
        <v>6762.19</v>
      </c>
      <c r="G334" s="195"/>
      <c r="H334" s="89" t="s">
        <v>5485</v>
      </c>
      <c r="I334" s="89" t="s">
        <v>5485</v>
      </c>
      <c r="J334" s="89" t="s">
        <v>769</v>
      </c>
      <c r="K334" s="56" t="s">
        <v>7567</v>
      </c>
      <c r="L334" s="89" t="s">
        <v>7708</v>
      </c>
      <c r="M334" s="182"/>
    </row>
    <row r="335" spans="1:13" s="207" customFormat="1" x14ac:dyDescent="0.2">
      <c r="A335" s="183" t="s">
        <v>7503</v>
      </c>
      <c r="B335" s="208" t="s">
        <v>7504</v>
      </c>
      <c r="C335" s="186" t="s">
        <v>7505</v>
      </c>
      <c r="D335" s="186"/>
      <c r="E335" s="198"/>
      <c r="F335" s="198">
        <v>3055.5</v>
      </c>
      <c r="G335" s="197"/>
      <c r="H335" s="186" t="s">
        <v>7505</v>
      </c>
      <c r="I335" s="186" t="s">
        <v>7505</v>
      </c>
      <c r="J335" s="186" t="s">
        <v>769</v>
      </c>
      <c r="K335" s="187" t="s">
        <v>7567</v>
      </c>
      <c r="L335" s="186" t="s">
        <v>7709</v>
      </c>
      <c r="M335" s="188"/>
    </row>
    <row r="336" spans="1:13" s="178" customFormat="1" x14ac:dyDescent="0.2">
      <c r="A336" s="179" t="s">
        <v>7506</v>
      </c>
      <c r="B336" s="206" t="s">
        <v>7507</v>
      </c>
      <c r="C336" s="89" t="s">
        <v>740</v>
      </c>
      <c r="D336" s="181"/>
      <c r="E336" s="194"/>
      <c r="F336" s="194">
        <v>195</v>
      </c>
      <c r="G336" s="195"/>
      <c r="H336" s="89" t="s">
        <v>740</v>
      </c>
      <c r="I336" s="89" t="s">
        <v>740</v>
      </c>
      <c r="J336" s="89" t="s">
        <v>769</v>
      </c>
      <c r="K336" s="56" t="s">
        <v>7568</v>
      </c>
      <c r="L336" s="89" t="s">
        <v>7710</v>
      </c>
      <c r="M336" s="182"/>
    </row>
    <row r="337" spans="1:13" s="207" customFormat="1" x14ac:dyDescent="0.2">
      <c r="A337" s="183" t="s">
        <v>7508</v>
      </c>
      <c r="B337" s="208" t="s">
        <v>7509</v>
      </c>
      <c r="C337" s="186" t="s">
        <v>5238</v>
      </c>
      <c r="D337" s="186"/>
      <c r="E337" s="198"/>
      <c r="F337" s="198">
        <v>211.8</v>
      </c>
      <c r="G337" s="197"/>
      <c r="H337" s="197" t="s">
        <v>5238</v>
      </c>
      <c r="I337" s="197" t="s">
        <v>5238</v>
      </c>
      <c r="J337" s="186" t="s">
        <v>769</v>
      </c>
      <c r="K337" s="187" t="s">
        <v>7569</v>
      </c>
      <c r="L337" s="186" t="s">
        <v>7711</v>
      </c>
      <c r="M337" s="188"/>
    </row>
    <row r="338" spans="1:13" s="178" customFormat="1" x14ac:dyDescent="0.2">
      <c r="A338" s="179" t="s">
        <v>7510</v>
      </c>
      <c r="B338" s="206" t="s">
        <v>7511</v>
      </c>
      <c r="C338" s="89" t="s">
        <v>7512</v>
      </c>
      <c r="D338" s="181"/>
      <c r="E338" s="194"/>
      <c r="F338" s="194">
        <v>6000</v>
      </c>
      <c r="G338" s="195"/>
      <c r="H338" s="195" t="s">
        <v>7512</v>
      </c>
      <c r="I338" s="195" t="s">
        <v>7512</v>
      </c>
      <c r="J338" s="89" t="s">
        <v>769</v>
      </c>
      <c r="K338" s="56" t="s">
        <v>7570</v>
      </c>
      <c r="L338" s="89" t="s">
        <v>7712</v>
      </c>
      <c r="M338" s="182"/>
    </row>
    <row r="339" spans="1:13" s="207" customFormat="1" x14ac:dyDescent="0.2">
      <c r="A339" s="183" t="s">
        <v>7513</v>
      </c>
      <c r="B339" s="208" t="s">
        <v>7514</v>
      </c>
      <c r="C339" s="186" t="s">
        <v>3138</v>
      </c>
      <c r="D339" s="186"/>
      <c r="E339" s="198"/>
      <c r="F339" s="198">
        <v>1360</v>
      </c>
      <c r="G339" s="197"/>
      <c r="H339" s="186" t="s">
        <v>3138</v>
      </c>
      <c r="I339" s="186" t="s">
        <v>3138</v>
      </c>
      <c r="J339" s="186" t="s">
        <v>769</v>
      </c>
      <c r="K339" s="187" t="s">
        <v>6340</v>
      </c>
      <c r="L339" s="186" t="s">
        <v>7713</v>
      </c>
      <c r="M339" s="189"/>
    </row>
    <row r="340" spans="1:13" s="178" customFormat="1" x14ac:dyDescent="0.2">
      <c r="A340" s="179" t="s">
        <v>7515</v>
      </c>
      <c r="B340" s="206" t="s">
        <v>7516</v>
      </c>
      <c r="C340" s="89" t="s">
        <v>7517</v>
      </c>
      <c r="D340" s="181"/>
      <c r="E340" s="194"/>
      <c r="F340" s="194">
        <v>1084</v>
      </c>
      <c r="G340" s="195"/>
      <c r="H340" s="89" t="s">
        <v>7517</v>
      </c>
      <c r="I340" s="89" t="s">
        <v>7517</v>
      </c>
      <c r="J340" s="89" t="s">
        <v>769</v>
      </c>
      <c r="K340" s="56" t="s">
        <v>6340</v>
      </c>
      <c r="L340" s="89" t="s">
        <v>7714</v>
      </c>
      <c r="M340" s="182"/>
    </row>
    <row r="341" spans="1:13" s="207" customFormat="1" x14ac:dyDescent="0.2">
      <c r="A341" s="183" t="s">
        <v>7518</v>
      </c>
      <c r="B341" s="208" t="s">
        <v>7519</v>
      </c>
      <c r="C341" s="186" t="s">
        <v>7520</v>
      </c>
      <c r="D341" s="186"/>
      <c r="E341" s="198"/>
      <c r="F341" s="198">
        <v>33090</v>
      </c>
      <c r="G341" s="197"/>
      <c r="H341" s="186" t="s">
        <v>7744</v>
      </c>
      <c r="I341" s="186" t="s">
        <v>7744</v>
      </c>
      <c r="J341" s="186" t="s">
        <v>1254</v>
      </c>
      <c r="K341" s="187" t="s">
        <v>6340</v>
      </c>
      <c r="L341" s="186" t="s">
        <v>7715</v>
      </c>
      <c r="M341" s="188"/>
    </row>
    <row r="342" spans="1:13" s="178" customFormat="1" x14ac:dyDescent="0.2">
      <c r="A342" s="179" t="s">
        <v>7521</v>
      </c>
      <c r="B342" s="206" t="s">
        <v>7522</v>
      </c>
      <c r="C342" s="89" t="s">
        <v>5657</v>
      </c>
      <c r="D342" s="181"/>
      <c r="E342" s="194"/>
      <c r="F342" s="194">
        <v>480</v>
      </c>
      <c r="G342" s="195"/>
      <c r="H342" s="89" t="s">
        <v>5657</v>
      </c>
      <c r="I342" s="89" t="s">
        <v>5657</v>
      </c>
      <c r="J342" s="89" t="s">
        <v>769</v>
      </c>
      <c r="K342" s="56" t="s">
        <v>4164</v>
      </c>
      <c r="L342" s="89" t="s">
        <v>7716</v>
      </c>
      <c r="M342" s="182"/>
    </row>
    <row r="343" spans="1:13" s="207" customFormat="1" x14ac:dyDescent="0.2">
      <c r="A343" s="183" t="s">
        <v>7523</v>
      </c>
      <c r="B343" s="208" t="s">
        <v>7524</v>
      </c>
      <c r="C343" s="186" t="s">
        <v>732</v>
      </c>
      <c r="D343" s="186"/>
      <c r="E343" s="198"/>
      <c r="F343" s="198">
        <v>2804.3</v>
      </c>
      <c r="G343" s="197"/>
      <c r="H343" s="186" t="s">
        <v>732</v>
      </c>
      <c r="I343" s="186" t="s">
        <v>732</v>
      </c>
      <c r="J343" s="186" t="s">
        <v>769</v>
      </c>
      <c r="K343" s="187" t="s">
        <v>4164</v>
      </c>
      <c r="L343" s="186" t="s">
        <v>7717</v>
      </c>
      <c r="M343" s="188"/>
    </row>
    <row r="344" spans="1:13" s="178" customFormat="1" x14ac:dyDescent="0.2">
      <c r="A344" s="179" t="s">
        <v>7525</v>
      </c>
      <c r="B344" s="206" t="s">
        <v>7526</v>
      </c>
      <c r="C344" s="89" t="s">
        <v>7527</v>
      </c>
      <c r="D344" s="181"/>
      <c r="E344" s="194"/>
      <c r="F344" s="194">
        <v>2000</v>
      </c>
      <c r="G344" s="195"/>
      <c r="H344" s="89" t="s">
        <v>7527</v>
      </c>
      <c r="I344" s="89" t="s">
        <v>7527</v>
      </c>
      <c r="J344" s="89" t="s">
        <v>769</v>
      </c>
      <c r="K344" s="56" t="s">
        <v>4164</v>
      </c>
      <c r="L344" s="89" t="s">
        <v>7718</v>
      </c>
      <c r="M344" s="182"/>
    </row>
    <row r="345" spans="1:13" s="207" customFormat="1" x14ac:dyDescent="0.2">
      <c r="A345" s="183" t="s">
        <v>7528</v>
      </c>
      <c r="B345" s="208" t="s">
        <v>7529</v>
      </c>
      <c r="C345" s="186" t="s">
        <v>4321</v>
      </c>
      <c r="D345" s="186"/>
      <c r="E345" s="198"/>
      <c r="F345" s="198">
        <v>880</v>
      </c>
      <c r="G345" s="197"/>
      <c r="H345" s="186" t="s">
        <v>4321</v>
      </c>
      <c r="I345" s="186" t="s">
        <v>4321</v>
      </c>
      <c r="J345" s="186" t="s">
        <v>769</v>
      </c>
      <c r="K345" s="187" t="s">
        <v>7571</v>
      </c>
      <c r="L345" s="186" t="s">
        <v>7719</v>
      </c>
      <c r="M345" s="189"/>
    </row>
    <row r="346" spans="1:13" s="178" customFormat="1" x14ac:dyDescent="0.2">
      <c r="A346" s="179" t="s">
        <v>7530</v>
      </c>
      <c r="B346" s="206" t="s">
        <v>7531</v>
      </c>
      <c r="C346" s="89" t="s">
        <v>7532</v>
      </c>
      <c r="D346" s="181"/>
      <c r="E346" s="194"/>
      <c r="F346" s="194">
        <v>9000</v>
      </c>
      <c r="G346" s="195"/>
      <c r="H346" s="89" t="s">
        <v>7532</v>
      </c>
      <c r="I346" s="89" t="s">
        <v>7532</v>
      </c>
      <c r="J346" s="89" t="s">
        <v>769</v>
      </c>
      <c r="K346" s="56" t="s">
        <v>4165</v>
      </c>
      <c r="L346" s="89" t="s">
        <v>7720</v>
      </c>
      <c r="M346" s="182"/>
    </row>
    <row r="347" spans="1:13" s="207" customFormat="1" x14ac:dyDescent="0.2">
      <c r="A347" s="183" t="s">
        <v>7533</v>
      </c>
      <c r="B347" s="208" t="s">
        <v>7534</v>
      </c>
      <c r="C347" s="186" t="s">
        <v>277</v>
      </c>
      <c r="D347" s="186"/>
      <c r="E347" s="198"/>
      <c r="F347" s="198">
        <v>420</v>
      </c>
      <c r="G347" s="197"/>
      <c r="H347" s="186" t="s">
        <v>277</v>
      </c>
      <c r="I347" s="186" t="s">
        <v>277</v>
      </c>
      <c r="J347" s="186" t="s">
        <v>769</v>
      </c>
      <c r="K347" s="187" t="s">
        <v>4167</v>
      </c>
      <c r="L347" s="186" t="s">
        <v>7721</v>
      </c>
      <c r="M347" s="188"/>
    </row>
    <row r="348" spans="1:13" s="178" customFormat="1" x14ac:dyDescent="0.2">
      <c r="A348" s="179" t="s">
        <v>7535</v>
      </c>
      <c r="B348" s="206" t="s">
        <v>7536</v>
      </c>
      <c r="C348" s="89" t="s">
        <v>1393</v>
      </c>
      <c r="D348" s="181"/>
      <c r="E348" s="194"/>
      <c r="F348" s="194">
        <v>10640</v>
      </c>
      <c r="G348" s="195"/>
      <c r="H348" s="89" t="s">
        <v>1393</v>
      </c>
      <c r="I348" s="89" t="s">
        <v>1393</v>
      </c>
      <c r="J348" s="89" t="s">
        <v>769</v>
      </c>
      <c r="K348" s="56" t="s">
        <v>5108</v>
      </c>
      <c r="L348" s="89" t="s">
        <v>7722</v>
      </c>
      <c r="M348" s="182"/>
    </row>
    <row r="349" spans="1:13" s="207" customFormat="1" x14ac:dyDescent="0.2">
      <c r="A349" s="183" t="s">
        <v>7537</v>
      </c>
      <c r="B349" s="208" t="s">
        <v>7538</v>
      </c>
      <c r="C349" s="186" t="s">
        <v>3138</v>
      </c>
      <c r="D349" s="186"/>
      <c r="E349" s="198"/>
      <c r="F349" s="198">
        <v>600</v>
      </c>
      <c r="G349" s="197"/>
      <c r="H349" s="186" t="s">
        <v>3138</v>
      </c>
      <c r="I349" s="186" t="s">
        <v>3138</v>
      </c>
      <c r="J349" s="186" t="s">
        <v>769</v>
      </c>
      <c r="K349" s="187" t="s">
        <v>5108</v>
      </c>
      <c r="L349" s="186" t="s">
        <v>7723</v>
      </c>
      <c r="M349" s="188"/>
    </row>
    <row r="350" spans="1:13" s="178" customFormat="1" x14ac:dyDescent="0.2">
      <c r="A350" s="179" t="s">
        <v>7539</v>
      </c>
      <c r="B350" s="206" t="s">
        <v>7540</v>
      </c>
      <c r="C350" s="89" t="s">
        <v>7541</v>
      </c>
      <c r="D350" s="181"/>
      <c r="E350" s="194"/>
      <c r="F350" s="194">
        <v>490</v>
      </c>
      <c r="G350" s="195"/>
      <c r="H350" s="89" t="s">
        <v>7541</v>
      </c>
      <c r="I350" s="89" t="s">
        <v>7541</v>
      </c>
      <c r="J350" s="89" t="s">
        <v>769</v>
      </c>
      <c r="K350" s="56" t="s">
        <v>5108</v>
      </c>
      <c r="L350" s="89" t="s">
        <v>7724</v>
      </c>
      <c r="M350" s="182"/>
    </row>
    <row r="351" spans="1:13" s="207" customFormat="1" x14ac:dyDescent="0.2">
      <c r="A351" s="183" t="s">
        <v>7542</v>
      </c>
      <c r="B351" s="208" t="s">
        <v>7543</v>
      </c>
      <c r="C351" s="186" t="s">
        <v>5784</v>
      </c>
      <c r="D351" s="186"/>
      <c r="E351" s="198"/>
      <c r="F351" s="198">
        <v>30600</v>
      </c>
      <c r="G351" s="197"/>
      <c r="H351" s="186" t="s">
        <v>5784</v>
      </c>
      <c r="I351" s="186" t="s">
        <v>5784</v>
      </c>
      <c r="J351" s="186" t="s">
        <v>1254</v>
      </c>
      <c r="K351" s="187" t="s">
        <v>5108</v>
      </c>
      <c r="L351" s="186" t="s">
        <v>7725</v>
      </c>
      <c r="M351" s="188"/>
    </row>
    <row r="352" spans="1:13" s="178" customFormat="1" x14ac:dyDescent="0.2">
      <c r="A352" s="179" t="s">
        <v>7544</v>
      </c>
      <c r="B352" s="208" t="s">
        <v>7545</v>
      </c>
      <c r="C352" s="89" t="s">
        <v>3539</v>
      </c>
      <c r="D352" s="181"/>
      <c r="E352" s="194"/>
      <c r="F352" s="194">
        <v>262.5</v>
      </c>
      <c r="G352" s="195"/>
      <c r="H352" s="89" t="s">
        <v>3539</v>
      </c>
      <c r="I352" s="89" t="s">
        <v>3539</v>
      </c>
      <c r="J352" s="89" t="s">
        <v>769</v>
      </c>
      <c r="K352" s="56" t="s">
        <v>7572</v>
      </c>
      <c r="L352" s="89" t="s">
        <v>7726</v>
      </c>
      <c r="M352" s="182"/>
    </row>
    <row r="353" spans="1:13" s="207" customFormat="1" x14ac:dyDescent="0.2">
      <c r="A353" s="183" t="s">
        <v>7546</v>
      </c>
      <c r="B353" s="208" t="s">
        <v>7547</v>
      </c>
      <c r="C353" s="186" t="s">
        <v>4321</v>
      </c>
      <c r="D353" s="186"/>
      <c r="E353" s="198"/>
      <c r="F353" s="198">
        <v>2467</v>
      </c>
      <c r="G353" s="197"/>
      <c r="H353" s="186" t="s">
        <v>4321</v>
      </c>
      <c r="I353" s="186" t="s">
        <v>4321</v>
      </c>
      <c r="J353" s="186" t="s">
        <v>769</v>
      </c>
      <c r="K353" s="187" t="s">
        <v>7573</v>
      </c>
      <c r="L353" s="186" t="s">
        <v>7727</v>
      </c>
      <c r="M353" s="188"/>
    </row>
    <row r="354" spans="1:13" s="178" customFormat="1" x14ac:dyDescent="0.2">
      <c r="A354" s="179" t="s">
        <v>7548</v>
      </c>
      <c r="B354" s="206" t="s">
        <v>7549</v>
      </c>
      <c r="C354" s="89" t="s">
        <v>732</v>
      </c>
      <c r="D354" s="181"/>
      <c r="E354" s="194"/>
      <c r="F354" s="194">
        <v>1000</v>
      </c>
      <c r="G354" s="195"/>
      <c r="H354" s="89" t="s">
        <v>732</v>
      </c>
      <c r="I354" s="89" t="s">
        <v>732</v>
      </c>
      <c r="J354" s="89" t="s">
        <v>769</v>
      </c>
      <c r="K354" s="56" t="s">
        <v>7574</v>
      </c>
      <c r="L354" s="89" t="s">
        <v>7728</v>
      </c>
      <c r="M354" s="182"/>
    </row>
    <row r="355" spans="1:13" s="207" customFormat="1" x14ac:dyDescent="0.2">
      <c r="A355" s="183" t="s">
        <v>7550</v>
      </c>
      <c r="B355" s="208" t="s">
        <v>7551</v>
      </c>
      <c r="C355" s="186" t="s">
        <v>1513</v>
      </c>
      <c r="D355" s="186"/>
      <c r="E355" s="198"/>
      <c r="F355" s="198">
        <v>204.58</v>
      </c>
      <c r="G355" s="197"/>
      <c r="H355" s="186" t="s">
        <v>1513</v>
      </c>
      <c r="I355" s="186" t="s">
        <v>1513</v>
      </c>
      <c r="J355" s="186" t="s">
        <v>769</v>
      </c>
      <c r="K355" s="187" t="s">
        <v>7574</v>
      </c>
      <c r="L355" s="186" t="s">
        <v>7729</v>
      </c>
      <c r="M355" s="188"/>
    </row>
    <row r="356" spans="1:13" s="178" customFormat="1" x14ac:dyDescent="0.2">
      <c r="A356" s="179" t="s">
        <v>7746</v>
      </c>
      <c r="B356" s="206" t="s">
        <v>7773</v>
      </c>
      <c r="C356" s="89" t="s">
        <v>6769</v>
      </c>
      <c r="D356" s="181"/>
      <c r="E356" s="194"/>
      <c r="F356" s="194">
        <v>1180</v>
      </c>
      <c r="G356" s="195"/>
      <c r="H356" s="89" t="s">
        <v>6769</v>
      </c>
      <c r="I356" s="89" t="s">
        <v>6769</v>
      </c>
      <c r="J356" s="89" t="s">
        <v>769</v>
      </c>
      <c r="K356" s="56" t="s">
        <v>7574</v>
      </c>
      <c r="L356" s="89" t="s">
        <v>7808</v>
      </c>
      <c r="M356" s="182"/>
    </row>
    <row r="357" spans="1:13" s="207" customFormat="1" x14ac:dyDescent="0.2">
      <c r="A357" s="183" t="s">
        <v>7747</v>
      </c>
      <c r="B357" s="208" t="s">
        <v>7774</v>
      </c>
      <c r="C357" s="186" t="s">
        <v>7800</v>
      </c>
      <c r="D357" s="186"/>
      <c r="E357" s="198"/>
      <c r="F357" s="198">
        <v>930</v>
      </c>
      <c r="G357" s="197"/>
      <c r="H357" s="197" t="s">
        <v>7800</v>
      </c>
      <c r="I357" s="197" t="s">
        <v>7800</v>
      </c>
      <c r="J357" s="186" t="s">
        <v>769</v>
      </c>
      <c r="K357" s="187" t="s">
        <v>5111</v>
      </c>
      <c r="L357" s="186" t="s">
        <v>7809</v>
      </c>
      <c r="M357" s="188"/>
    </row>
    <row r="358" spans="1:13" s="178" customFormat="1" x14ac:dyDescent="0.2">
      <c r="A358" s="179" t="s">
        <v>7748</v>
      </c>
      <c r="B358" s="206" t="s">
        <v>7775</v>
      </c>
      <c r="C358" s="89" t="s">
        <v>5203</v>
      </c>
      <c r="D358" s="181"/>
      <c r="E358" s="194"/>
      <c r="F358" s="194">
        <v>5700</v>
      </c>
      <c r="G358" s="195"/>
      <c r="H358" s="195" t="s">
        <v>5203</v>
      </c>
      <c r="I358" s="195" t="s">
        <v>5203</v>
      </c>
      <c r="J358" s="89" t="s">
        <v>769</v>
      </c>
      <c r="K358" s="56" t="s">
        <v>7574</v>
      </c>
      <c r="L358" s="89" t="s">
        <v>7810</v>
      </c>
      <c r="M358" s="182"/>
    </row>
    <row r="359" spans="1:13" s="207" customFormat="1" x14ac:dyDescent="0.2">
      <c r="A359" s="183" t="s">
        <v>7749</v>
      </c>
      <c r="B359" s="208" t="s">
        <v>7776</v>
      </c>
      <c r="C359" s="186" t="s">
        <v>7801</v>
      </c>
      <c r="D359" s="186"/>
      <c r="E359" s="198"/>
      <c r="F359" s="198">
        <v>1820</v>
      </c>
      <c r="G359" s="197"/>
      <c r="H359" s="186" t="s">
        <v>7801</v>
      </c>
      <c r="I359" s="186" t="s">
        <v>7801</v>
      </c>
      <c r="J359" s="186" t="s">
        <v>769</v>
      </c>
      <c r="K359" s="187" t="s">
        <v>6344</v>
      </c>
      <c r="L359" s="186" t="s">
        <v>7811</v>
      </c>
      <c r="M359" s="189"/>
    </row>
    <row r="360" spans="1:13" s="178" customFormat="1" x14ac:dyDescent="0.2">
      <c r="A360" s="179" t="s">
        <v>7750</v>
      </c>
      <c r="B360" s="206" t="s">
        <v>7777</v>
      </c>
      <c r="C360" s="89" t="s">
        <v>5784</v>
      </c>
      <c r="D360" s="181"/>
      <c r="E360" s="194"/>
      <c r="F360" s="194">
        <v>21114.9</v>
      </c>
      <c r="G360" s="195"/>
      <c r="H360" s="89" t="s">
        <v>7834</v>
      </c>
      <c r="I360" s="89" t="s">
        <v>5784</v>
      </c>
      <c r="J360" s="89" t="s">
        <v>1254</v>
      </c>
      <c r="K360" s="56" t="s">
        <v>5232</v>
      </c>
      <c r="L360" s="89" t="s">
        <v>7812</v>
      </c>
      <c r="M360" s="182"/>
    </row>
    <row r="361" spans="1:13" s="207" customFormat="1" x14ac:dyDescent="0.2">
      <c r="A361" s="183" t="s">
        <v>7751</v>
      </c>
      <c r="B361" s="208" t="s">
        <v>7778</v>
      </c>
      <c r="C361" s="186" t="s">
        <v>732</v>
      </c>
      <c r="D361" s="186"/>
      <c r="E361" s="198"/>
      <c r="F361" s="198">
        <v>12950</v>
      </c>
      <c r="G361" s="197"/>
      <c r="H361" s="186" t="s">
        <v>7835</v>
      </c>
      <c r="I361" s="186" t="s">
        <v>7836</v>
      </c>
      <c r="J361" s="186" t="s">
        <v>1254</v>
      </c>
      <c r="K361" s="187" t="s">
        <v>5232</v>
      </c>
      <c r="L361" s="186" t="s">
        <v>7813</v>
      </c>
      <c r="M361" s="188"/>
    </row>
    <row r="362" spans="1:13" s="178" customFormat="1" x14ac:dyDescent="0.2">
      <c r="A362" s="179" t="s">
        <v>7752</v>
      </c>
      <c r="B362" s="206" t="s">
        <v>7779</v>
      </c>
      <c r="C362" s="89" t="s">
        <v>739</v>
      </c>
      <c r="D362" s="181"/>
      <c r="E362" s="194"/>
      <c r="F362" s="194">
        <v>275</v>
      </c>
      <c r="G362" s="195"/>
      <c r="H362" s="89" t="s">
        <v>7837</v>
      </c>
      <c r="I362" s="89" t="s">
        <v>7837</v>
      </c>
      <c r="J362" s="89" t="s">
        <v>1254</v>
      </c>
      <c r="K362" s="56" t="s">
        <v>5232</v>
      </c>
      <c r="L362" s="89" t="s">
        <v>7814</v>
      </c>
      <c r="M362" s="182"/>
    </row>
    <row r="363" spans="1:13" s="207" customFormat="1" x14ac:dyDescent="0.2">
      <c r="A363" s="183" t="s">
        <v>7753</v>
      </c>
      <c r="B363" s="208" t="s">
        <v>7780</v>
      </c>
      <c r="C363" s="186" t="s">
        <v>7274</v>
      </c>
      <c r="D363" s="186"/>
      <c r="E363" s="198"/>
      <c r="F363" s="198">
        <v>4750</v>
      </c>
      <c r="G363" s="197"/>
      <c r="H363" s="186" t="s">
        <v>7274</v>
      </c>
      <c r="I363" s="186" t="s">
        <v>7274</v>
      </c>
      <c r="J363" s="186" t="s">
        <v>769</v>
      </c>
      <c r="K363" s="187" t="s">
        <v>5233</v>
      </c>
      <c r="L363" s="186" t="s">
        <v>7815</v>
      </c>
      <c r="M363" s="188"/>
    </row>
    <row r="364" spans="1:13" s="178" customFormat="1" x14ac:dyDescent="0.2">
      <c r="A364" s="179" t="s">
        <v>7754</v>
      </c>
      <c r="B364" s="206" t="s">
        <v>7781</v>
      </c>
      <c r="C364" s="89" t="s">
        <v>7802</v>
      </c>
      <c r="D364" s="181"/>
      <c r="E364" s="194"/>
      <c r="F364" s="194">
        <v>52</v>
      </c>
      <c r="G364" s="195"/>
      <c r="H364" s="89" t="s">
        <v>7802</v>
      </c>
      <c r="I364" s="89" t="s">
        <v>7802</v>
      </c>
      <c r="J364" s="89" t="s">
        <v>769</v>
      </c>
      <c r="K364" s="56" t="s">
        <v>6345</v>
      </c>
      <c r="L364" s="89" t="s">
        <v>6951</v>
      </c>
      <c r="M364" s="182"/>
    </row>
    <row r="365" spans="1:13" s="207" customFormat="1" x14ac:dyDescent="0.2">
      <c r="A365" s="183" t="s">
        <v>7755</v>
      </c>
      <c r="B365" s="208" t="s">
        <v>7782</v>
      </c>
      <c r="C365" s="186" t="s">
        <v>6742</v>
      </c>
      <c r="D365" s="186"/>
      <c r="E365" s="198"/>
      <c r="F365" s="198">
        <v>920.5</v>
      </c>
      <c r="G365" s="197"/>
      <c r="H365" s="186" t="s">
        <v>6742</v>
      </c>
      <c r="I365" s="186" t="s">
        <v>6742</v>
      </c>
      <c r="J365" s="186" t="s">
        <v>769</v>
      </c>
      <c r="K365" s="187" t="s">
        <v>5234</v>
      </c>
      <c r="L365" s="186" t="s">
        <v>7816</v>
      </c>
      <c r="M365" s="188"/>
    </row>
    <row r="366" spans="1:13" s="178" customFormat="1" x14ac:dyDescent="0.2">
      <c r="A366" s="179" t="s">
        <v>7756</v>
      </c>
      <c r="B366" s="206" t="s">
        <v>7783</v>
      </c>
      <c r="C366" s="89" t="s">
        <v>3021</v>
      </c>
      <c r="D366" s="181"/>
      <c r="E366" s="194"/>
      <c r="F366" s="194">
        <v>89</v>
      </c>
      <c r="G366" s="195"/>
      <c r="H366" s="89" t="s">
        <v>3021</v>
      </c>
      <c r="I366" s="89" t="s">
        <v>3021</v>
      </c>
      <c r="J366" s="89" t="s">
        <v>769</v>
      </c>
      <c r="K366" s="56" t="s">
        <v>7807</v>
      </c>
      <c r="L366" s="89" t="s">
        <v>7817</v>
      </c>
      <c r="M366" s="182"/>
    </row>
    <row r="367" spans="1:13" s="207" customFormat="1" x14ac:dyDescent="0.2">
      <c r="A367" s="183" t="s">
        <v>7757</v>
      </c>
      <c r="B367" s="208" t="s">
        <v>7784</v>
      </c>
      <c r="C367" s="186" t="s">
        <v>5238</v>
      </c>
      <c r="D367" s="186"/>
      <c r="E367" s="198"/>
      <c r="F367" s="198">
        <v>1386</v>
      </c>
      <c r="G367" s="197"/>
      <c r="H367" s="186" t="s">
        <v>5238</v>
      </c>
      <c r="I367" s="186" t="s">
        <v>5238</v>
      </c>
      <c r="J367" s="186" t="s">
        <v>769</v>
      </c>
      <c r="K367" s="187" t="s">
        <v>7807</v>
      </c>
      <c r="L367" s="186" t="s">
        <v>7818</v>
      </c>
      <c r="M367" s="188"/>
    </row>
    <row r="368" spans="1:13" s="178" customFormat="1" x14ac:dyDescent="0.2">
      <c r="A368" s="179" t="s">
        <v>7758</v>
      </c>
      <c r="B368" s="206" t="s">
        <v>7785</v>
      </c>
      <c r="C368" s="89" t="s">
        <v>5657</v>
      </c>
      <c r="D368" s="181"/>
      <c r="E368" s="194"/>
      <c r="F368" s="194">
        <v>120</v>
      </c>
      <c r="G368" s="195"/>
      <c r="H368" s="195" t="s">
        <v>5657</v>
      </c>
      <c r="I368" s="195" t="s">
        <v>5657</v>
      </c>
      <c r="J368" s="89" t="s">
        <v>769</v>
      </c>
      <c r="K368" s="56" t="s">
        <v>7807</v>
      </c>
      <c r="L368" s="89" t="s">
        <v>7819</v>
      </c>
      <c r="M368" s="182"/>
    </row>
    <row r="369" spans="1:13" s="207" customFormat="1" x14ac:dyDescent="0.2">
      <c r="A369" s="183" t="s">
        <v>7759</v>
      </c>
      <c r="B369" s="208" t="s">
        <v>7786</v>
      </c>
      <c r="C369" s="186" t="s">
        <v>4321</v>
      </c>
      <c r="D369" s="186"/>
      <c r="E369" s="198"/>
      <c r="F369" s="198">
        <v>2950</v>
      </c>
      <c r="G369" s="197"/>
      <c r="H369" s="186" t="s">
        <v>7839</v>
      </c>
      <c r="I369" s="186" t="s">
        <v>7838</v>
      </c>
      <c r="J369" s="186" t="s">
        <v>1254</v>
      </c>
      <c r="K369" s="187" t="s">
        <v>7807</v>
      </c>
      <c r="L369" s="186" t="s">
        <v>7820</v>
      </c>
      <c r="M369" s="189"/>
    </row>
    <row r="370" spans="1:13" s="178" customFormat="1" x14ac:dyDescent="0.2">
      <c r="A370" s="179" t="s">
        <v>7760</v>
      </c>
      <c r="B370" s="206" t="s">
        <v>7787</v>
      </c>
      <c r="C370" s="89" t="s">
        <v>480</v>
      </c>
      <c r="D370" s="181"/>
      <c r="E370" s="194"/>
      <c r="F370" s="194">
        <v>2394</v>
      </c>
      <c r="G370" s="195"/>
      <c r="H370" s="89" t="s">
        <v>480</v>
      </c>
      <c r="I370" s="89" t="s">
        <v>480</v>
      </c>
      <c r="J370" s="89" t="s">
        <v>769</v>
      </c>
      <c r="K370" s="56" t="s">
        <v>6348</v>
      </c>
      <c r="L370" s="89" t="s">
        <v>7821</v>
      </c>
      <c r="M370" s="182"/>
    </row>
    <row r="371" spans="1:13" s="207" customFormat="1" x14ac:dyDescent="0.2">
      <c r="A371" s="183" t="s">
        <v>7761</v>
      </c>
      <c r="B371" s="208" t="s">
        <v>7788</v>
      </c>
      <c r="C371" s="186" t="s">
        <v>480</v>
      </c>
      <c r="D371" s="186"/>
      <c r="E371" s="198"/>
      <c r="F371" s="198">
        <v>3417.75</v>
      </c>
      <c r="G371" s="197"/>
      <c r="H371" s="186" t="s">
        <v>480</v>
      </c>
      <c r="I371" s="186" t="s">
        <v>480</v>
      </c>
      <c r="J371" s="186" t="s">
        <v>769</v>
      </c>
      <c r="K371" s="187" t="s">
        <v>6348</v>
      </c>
      <c r="L371" s="186" t="s">
        <v>7822</v>
      </c>
      <c r="M371" s="188"/>
    </row>
    <row r="372" spans="1:13" s="178" customFormat="1" x14ac:dyDescent="0.2">
      <c r="A372" s="179" t="s">
        <v>7762</v>
      </c>
      <c r="B372" s="206" t="s">
        <v>7789</v>
      </c>
      <c r="C372" s="89" t="s">
        <v>7803</v>
      </c>
      <c r="D372" s="181"/>
      <c r="E372" s="194"/>
      <c r="F372" s="194">
        <v>5000</v>
      </c>
      <c r="G372" s="195"/>
      <c r="H372" s="195" t="s">
        <v>7803</v>
      </c>
      <c r="I372" s="195" t="s">
        <v>7803</v>
      </c>
      <c r="J372" s="89" t="s">
        <v>769</v>
      </c>
      <c r="K372" s="56" t="s">
        <v>6348</v>
      </c>
      <c r="L372" s="89" t="s">
        <v>7823</v>
      </c>
      <c r="M372" s="182"/>
    </row>
    <row r="373" spans="1:13" s="207" customFormat="1" x14ac:dyDescent="0.2">
      <c r="A373" s="183" t="s">
        <v>7763</v>
      </c>
      <c r="B373" s="208" t="s">
        <v>7790</v>
      </c>
      <c r="C373" s="186" t="s">
        <v>1401</v>
      </c>
      <c r="D373" s="186"/>
      <c r="E373" s="198"/>
      <c r="F373" s="198">
        <v>800</v>
      </c>
      <c r="G373" s="197"/>
      <c r="H373" s="186" t="s">
        <v>1401</v>
      </c>
      <c r="I373" s="186" t="s">
        <v>1401</v>
      </c>
      <c r="J373" s="186" t="s">
        <v>769</v>
      </c>
      <c r="K373" s="187" t="s">
        <v>6348</v>
      </c>
      <c r="L373" s="186" t="s">
        <v>7824</v>
      </c>
      <c r="M373" s="189"/>
    </row>
    <row r="374" spans="1:13" s="178" customFormat="1" x14ac:dyDescent="0.2">
      <c r="A374" s="179" t="s">
        <v>7764</v>
      </c>
      <c r="B374" s="206" t="s">
        <v>7791</v>
      </c>
      <c r="C374" s="89" t="s">
        <v>7804</v>
      </c>
      <c r="D374" s="181"/>
      <c r="E374" s="194"/>
      <c r="F374" s="194">
        <v>20000</v>
      </c>
      <c r="G374" s="195"/>
      <c r="H374" s="89" t="s">
        <v>7804</v>
      </c>
      <c r="I374" s="89" t="s">
        <v>7804</v>
      </c>
      <c r="J374" s="89" t="s">
        <v>769</v>
      </c>
      <c r="K374" s="56" t="s">
        <v>6348</v>
      </c>
      <c r="L374" s="89" t="s">
        <v>7825</v>
      </c>
      <c r="M374" s="182"/>
    </row>
    <row r="375" spans="1:13" s="207" customFormat="1" x14ac:dyDescent="0.2">
      <c r="A375" s="183" t="s">
        <v>7765</v>
      </c>
      <c r="B375" s="208" t="s">
        <v>7792</v>
      </c>
      <c r="C375" s="186" t="s">
        <v>744</v>
      </c>
      <c r="D375" s="186"/>
      <c r="E375" s="198"/>
      <c r="F375" s="198">
        <v>345</v>
      </c>
      <c r="G375" s="197"/>
      <c r="H375" s="186" t="s">
        <v>744</v>
      </c>
      <c r="I375" s="186" t="s">
        <v>744</v>
      </c>
      <c r="J375" s="186" t="s">
        <v>769</v>
      </c>
      <c r="K375" s="187" t="s">
        <v>6348</v>
      </c>
      <c r="L375" s="186" t="s">
        <v>7826</v>
      </c>
      <c r="M375" s="188"/>
    </row>
    <row r="376" spans="1:13" s="178" customFormat="1" x14ac:dyDescent="0.2">
      <c r="A376" s="179" t="s">
        <v>7766</v>
      </c>
      <c r="B376" s="206" t="s">
        <v>7793</v>
      </c>
      <c r="C376" s="89" t="s">
        <v>7386</v>
      </c>
      <c r="D376" s="181"/>
      <c r="E376" s="194"/>
      <c r="F376" s="194">
        <v>6100</v>
      </c>
      <c r="G376" s="195"/>
      <c r="H376" s="195" t="s">
        <v>7386</v>
      </c>
      <c r="I376" s="195" t="s">
        <v>7386</v>
      </c>
      <c r="J376" s="89" t="s">
        <v>769</v>
      </c>
      <c r="K376" s="56" t="s">
        <v>5237</v>
      </c>
      <c r="L376" s="89" t="s">
        <v>7827</v>
      </c>
      <c r="M376" s="182"/>
    </row>
    <row r="377" spans="1:13" s="207" customFormat="1" x14ac:dyDescent="0.2">
      <c r="A377" s="183" t="s">
        <v>7767</v>
      </c>
      <c r="B377" s="208" t="s">
        <v>7794</v>
      </c>
      <c r="C377" s="186" t="s">
        <v>3467</v>
      </c>
      <c r="D377" s="186"/>
      <c r="E377" s="198"/>
      <c r="F377" s="198">
        <v>1800</v>
      </c>
      <c r="G377" s="197"/>
      <c r="H377" s="186" t="s">
        <v>3467</v>
      </c>
      <c r="I377" s="186" t="s">
        <v>3467</v>
      </c>
      <c r="J377" s="186" t="s">
        <v>769</v>
      </c>
      <c r="K377" s="187" t="s">
        <v>5237</v>
      </c>
      <c r="L377" s="186" t="s">
        <v>7828</v>
      </c>
      <c r="M377" s="189"/>
    </row>
    <row r="378" spans="1:13" s="178" customFormat="1" x14ac:dyDescent="0.2">
      <c r="A378" s="179" t="s">
        <v>7768</v>
      </c>
      <c r="B378" s="206" t="s">
        <v>7795</v>
      </c>
      <c r="C378" s="89" t="s">
        <v>6758</v>
      </c>
      <c r="D378" s="181"/>
      <c r="E378" s="194"/>
      <c r="F378" s="194">
        <v>2800</v>
      </c>
      <c r="G378" s="195"/>
      <c r="H378" s="89" t="s">
        <v>6758</v>
      </c>
      <c r="I378" s="89" t="s">
        <v>6758</v>
      </c>
      <c r="J378" s="89" t="s">
        <v>769</v>
      </c>
      <c r="K378" s="56" t="s">
        <v>4231</v>
      </c>
      <c r="L378" s="89" t="s">
        <v>7829</v>
      </c>
      <c r="M378" s="182"/>
    </row>
    <row r="379" spans="1:13" s="207" customFormat="1" x14ac:dyDescent="0.2">
      <c r="A379" s="183" t="s">
        <v>7769</v>
      </c>
      <c r="B379" s="208" t="s">
        <v>7796</v>
      </c>
      <c r="C379" s="186" t="s">
        <v>165</v>
      </c>
      <c r="D379" s="186"/>
      <c r="E379" s="198"/>
      <c r="F379" s="198">
        <v>2950</v>
      </c>
      <c r="G379" s="197"/>
      <c r="H379" s="186" t="s">
        <v>165</v>
      </c>
      <c r="I379" s="186" t="s">
        <v>165</v>
      </c>
      <c r="J379" s="186" t="s">
        <v>769</v>
      </c>
      <c r="K379" s="187" t="s">
        <v>4242</v>
      </c>
      <c r="L379" s="186" t="s">
        <v>7830</v>
      </c>
      <c r="M379" s="188"/>
    </row>
    <row r="380" spans="1:13" s="178" customFormat="1" x14ac:dyDescent="0.2">
      <c r="A380" s="179" t="s">
        <v>7770</v>
      </c>
      <c r="B380" s="206" t="s">
        <v>7797</v>
      </c>
      <c r="C380" s="89" t="s">
        <v>7805</v>
      </c>
      <c r="D380" s="181"/>
      <c r="E380" s="194"/>
      <c r="F380" s="194">
        <v>1015</v>
      </c>
      <c r="G380" s="195"/>
      <c r="H380" s="195" t="s">
        <v>7805</v>
      </c>
      <c r="I380" s="195" t="s">
        <v>7805</v>
      </c>
      <c r="J380" s="89" t="s">
        <v>769</v>
      </c>
      <c r="K380" s="56" t="s">
        <v>5308</v>
      </c>
      <c r="L380" s="89" t="s">
        <v>7831</v>
      </c>
      <c r="M380" s="182"/>
    </row>
    <row r="381" spans="1:13" s="207" customFormat="1" x14ac:dyDescent="0.2">
      <c r="A381" s="183" t="s">
        <v>7771</v>
      </c>
      <c r="B381" s="208" t="s">
        <v>7798</v>
      </c>
      <c r="C381" s="186" t="s">
        <v>221</v>
      </c>
      <c r="D381" s="186"/>
      <c r="E381" s="198"/>
      <c r="F381" s="198">
        <v>520</v>
      </c>
      <c r="G381" s="197"/>
      <c r="H381" s="186" t="s">
        <v>221</v>
      </c>
      <c r="I381" s="186" t="s">
        <v>221</v>
      </c>
      <c r="J381" s="186" t="s">
        <v>769</v>
      </c>
      <c r="K381" s="187" t="s">
        <v>4245</v>
      </c>
      <c r="L381" s="186" t="s">
        <v>7832</v>
      </c>
      <c r="M381" s="189"/>
    </row>
    <row r="382" spans="1:13" s="178" customFormat="1" x14ac:dyDescent="0.2">
      <c r="A382" s="179" t="s">
        <v>7772</v>
      </c>
      <c r="B382" s="206" t="s">
        <v>7799</v>
      </c>
      <c r="C382" s="89" t="s">
        <v>7806</v>
      </c>
      <c r="D382" s="181"/>
      <c r="E382" s="194"/>
      <c r="F382" s="194">
        <v>884</v>
      </c>
      <c r="G382" s="195"/>
      <c r="H382" s="195" t="s">
        <v>7806</v>
      </c>
      <c r="I382" s="195" t="s">
        <v>7806</v>
      </c>
      <c r="J382" s="89" t="s">
        <v>769</v>
      </c>
      <c r="K382" s="56" t="s">
        <v>6350</v>
      </c>
      <c r="L382" s="89" t="s">
        <v>7833</v>
      </c>
      <c r="M382" s="182"/>
    </row>
    <row r="383" spans="1:13" s="207" customFormat="1" x14ac:dyDescent="0.2">
      <c r="A383" s="183" t="s">
        <v>7840</v>
      </c>
      <c r="B383" s="208" t="s">
        <v>7960</v>
      </c>
      <c r="C383" s="186" t="s">
        <v>3824</v>
      </c>
      <c r="D383" s="186"/>
      <c r="E383" s="198"/>
      <c r="F383" s="198">
        <v>720</v>
      </c>
      <c r="G383" s="197"/>
      <c r="H383" s="186" t="s">
        <v>3824</v>
      </c>
      <c r="I383" s="186" t="s">
        <v>3824</v>
      </c>
      <c r="J383" s="186" t="s">
        <v>769</v>
      </c>
      <c r="K383" s="187" t="s">
        <v>6351</v>
      </c>
      <c r="L383" s="186" t="s">
        <v>7905</v>
      </c>
      <c r="M383" s="189"/>
    </row>
    <row r="384" spans="1:13" x14ac:dyDescent="0.2">
      <c r="A384" s="179" t="s">
        <v>7841</v>
      </c>
      <c r="B384" s="206" t="s">
        <v>7961</v>
      </c>
      <c r="C384" s="89" t="s">
        <v>1510</v>
      </c>
      <c r="D384" s="181"/>
      <c r="E384" s="194"/>
      <c r="F384" s="194">
        <v>2696</v>
      </c>
      <c r="G384" s="195"/>
      <c r="H384" s="89" t="s">
        <v>1510</v>
      </c>
      <c r="I384" s="89" t="s">
        <v>1510</v>
      </c>
      <c r="J384" s="89" t="s">
        <v>769</v>
      </c>
      <c r="K384" s="56" t="s">
        <v>6351</v>
      </c>
      <c r="L384" s="89" t="s">
        <v>7906</v>
      </c>
      <c r="M384" s="182"/>
    </row>
    <row r="385" spans="1:13" x14ac:dyDescent="0.2">
      <c r="A385" s="183" t="s">
        <v>7842</v>
      </c>
      <c r="B385" s="208" t="s">
        <v>7962</v>
      </c>
      <c r="C385" s="186" t="s">
        <v>7889</v>
      </c>
      <c r="D385" s="186"/>
      <c r="E385" s="198"/>
      <c r="F385" s="198">
        <v>800</v>
      </c>
      <c r="G385" s="197"/>
      <c r="H385" s="186" t="s">
        <v>7889</v>
      </c>
      <c r="I385" s="186" t="s">
        <v>7889</v>
      </c>
      <c r="J385" s="186" t="s">
        <v>769</v>
      </c>
      <c r="K385" s="187" t="s">
        <v>6352</v>
      </c>
      <c r="L385" s="186" t="s">
        <v>7907</v>
      </c>
      <c r="M385" s="188"/>
    </row>
    <row r="386" spans="1:13" x14ac:dyDescent="0.2">
      <c r="A386" s="179" t="s">
        <v>7843</v>
      </c>
      <c r="B386" s="206" t="s">
        <v>7963</v>
      </c>
      <c r="C386" s="89" t="s">
        <v>7890</v>
      </c>
      <c r="D386" s="181"/>
      <c r="E386" s="194"/>
      <c r="F386" s="194">
        <v>1890</v>
      </c>
      <c r="G386" s="195"/>
      <c r="H386" s="89" t="s">
        <v>7959</v>
      </c>
      <c r="I386" s="89" t="s">
        <v>7959</v>
      </c>
      <c r="J386" s="89" t="s">
        <v>1254</v>
      </c>
      <c r="K386" s="56" t="s">
        <v>6352</v>
      </c>
      <c r="L386" s="89" t="s">
        <v>7908</v>
      </c>
      <c r="M386" s="182"/>
    </row>
    <row r="387" spans="1:13" x14ac:dyDescent="0.2">
      <c r="A387" s="183" t="s">
        <v>7844</v>
      </c>
      <c r="B387" s="208" t="s">
        <v>7964</v>
      </c>
      <c r="C387" s="186" t="s">
        <v>3180</v>
      </c>
      <c r="D387" s="186"/>
      <c r="E387" s="198"/>
      <c r="F387" s="198">
        <v>11023</v>
      </c>
      <c r="G387" s="197"/>
      <c r="H387" s="186" t="s">
        <v>3180</v>
      </c>
      <c r="I387" s="186" t="s">
        <v>3180</v>
      </c>
      <c r="J387" s="186" t="s">
        <v>769</v>
      </c>
      <c r="K387" s="187" t="s">
        <v>6352</v>
      </c>
      <c r="L387" s="186" t="s">
        <v>3181</v>
      </c>
      <c r="M387" s="188"/>
    </row>
    <row r="388" spans="1:13" x14ac:dyDescent="0.2">
      <c r="A388" s="179" t="s">
        <v>7844</v>
      </c>
      <c r="B388" s="206" t="s">
        <v>7965</v>
      </c>
      <c r="C388" s="89" t="s">
        <v>4712</v>
      </c>
      <c r="D388" s="181"/>
      <c r="E388" s="194"/>
      <c r="F388" s="194">
        <v>13692</v>
      </c>
      <c r="G388" s="195"/>
      <c r="H388" s="89" t="s">
        <v>4712</v>
      </c>
      <c r="I388" s="89" t="s">
        <v>4712</v>
      </c>
      <c r="J388" s="89" t="s">
        <v>769</v>
      </c>
      <c r="K388" s="56" t="s">
        <v>6352</v>
      </c>
      <c r="L388" s="89" t="s">
        <v>3178</v>
      </c>
      <c r="M388" s="182"/>
    </row>
    <row r="389" spans="1:13" x14ac:dyDescent="0.2">
      <c r="A389" s="183" t="s">
        <v>7844</v>
      </c>
      <c r="B389" s="208" t="s">
        <v>7966</v>
      </c>
      <c r="C389" s="186" t="s">
        <v>3165</v>
      </c>
      <c r="D389" s="186"/>
      <c r="E389" s="198"/>
      <c r="F389" s="198">
        <v>1021</v>
      </c>
      <c r="G389" s="197"/>
      <c r="H389" s="186" t="s">
        <v>3165</v>
      </c>
      <c r="I389" s="186" t="s">
        <v>3165</v>
      </c>
      <c r="J389" s="186" t="s">
        <v>769</v>
      </c>
      <c r="K389" s="187" t="s">
        <v>6352</v>
      </c>
      <c r="L389" s="186" t="s">
        <v>7909</v>
      </c>
      <c r="M389" s="188"/>
    </row>
    <row r="390" spans="1:13" x14ac:dyDescent="0.2">
      <c r="A390" s="179" t="s">
        <v>7844</v>
      </c>
      <c r="B390" s="206" t="s">
        <v>7967</v>
      </c>
      <c r="C390" s="89" t="s">
        <v>3174</v>
      </c>
      <c r="D390" s="181"/>
      <c r="E390" s="194"/>
      <c r="F390" s="194">
        <v>400</v>
      </c>
      <c r="G390" s="195"/>
      <c r="H390" s="89" t="s">
        <v>3174</v>
      </c>
      <c r="I390" s="89" t="s">
        <v>3174</v>
      </c>
      <c r="J390" s="89" t="s">
        <v>769</v>
      </c>
      <c r="K390" s="56" t="s">
        <v>6352</v>
      </c>
      <c r="L390" s="89" t="s">
        <v>3175</v>
      </c>
      <c r="M390" s="182"/>
    </row>
    <row r="391" spans="1:13" x14ac:dyDescent="0.2">
      <c r="A391" s="183" t="s">
        <v>7844</v>
      </c>
      <c r="B391" s="208" t="s">
        <v>7968</v>
      </c>
      <c r="C391" s="186" t="s">
        <v>3183</v>
      </c>
      <c r="D391" s="186"/>
      <c r="E391" s="198"/>
      <c r="F391" s="198">
        <v>5334.61</v>
      </c>
      <c r="G391" s="197"/>
      <c r="H391" s="186" t="s">
        <v>3183</v>
      </c>
      <c r="I391" s="186" t="s">
        <v>3183</v>
      </c>
      <c r="J391" s="186" t="s">
        <v>769</v>
      </c>
      <c r="K391" s="187" t="s">
        <v>6352</v>
      </c>
      <c r="L391" s="186" t="s">
        <v>3884</v>
      </c>
      <c r="M391" s="188"/>
    </row>
    <row r="392" spans="1:13" x14ac:dyDescent="0.2">
      <c r="A392" s="179" t="s">
        <v>7844</v>
      </c>
      <c r="B392" s="206" t="s">
        <v>7969</v>
      </c>
      <c r="C392" s="89" t="s">
        <v>3183</v>
      </c>
      <c r="D392" s="181"/>
      <c r="E392" s="194"/>
      <c r="F392" s="194">
        <v>1991.55</v>
      </c>
      <c r="G392" s="195"/>
      <c r="H392" s="195" t="s">
        <v>3183</v>
      </c>
      <c r="I392" s="195" t="s">
        <v>3183</v>
      </c>
      <c r="J392" s="89" t="s">
        <v>769</v>
      </c>
      <c r="K392" s="56" t="s">
        <v>6352</v>
      </c>
      <c r="L392" s="89" t="s">
        <v>3884</v>
      </c>
      <c r="M392" s="182"/>
    </row>
    <row r="393" spans="1:13" x14ac:dyDescent="0.2">
      <c r="A393" s="183" t="s">
        <v>7844</v>
      </c>
      <c r="B393" s="208" t="s">
        <v>7970</v>
      </c>
      <c r="C393" s="186" t="s">
        <v>3243</v>
      </c>
      <c r="D393" s="186"/>
      <c r="E393" s="198"/>
      <c r="F393" s="198">
        <v>3708.34</v>
      </c>
      <c r="G393" s="197"/>
      <c r="H393" s="186" t="s">
        <v>3243</v>
      </c>
      <c r="I393" s="186" t="s">
        <v>3243</v>
      </c>
      <c r="J393" s="186" t="s">
        <v>769</v>
      </c>
      <c r="K393" s="187" t="s">
        <v>6352</v>
      </c>
      <c r="L393" s="186" t="s">
        <v>3170</v>
      </c>
      <c r="M393" s="189"/>
    </row>
    <row r="394" spans="1:13" x14ac:dyDescent="0.2">
      <c r="A394" s="179" t="s">
        <v>7845</v>
      </c>
      <c r="B394" s="206" t="s">
        <v>7971</v>
      </c>
      <c r="C394" s="89" t="s">
        <v>2620</v>
      </c>
      <c r="D394" s="181"/>
      <c r="E394" s="194"/>
      <c r="F394" s="194">
        <v>800</v>
      </c>
      <c r="G394" s="195"/>
      <c r="H394" s="195" t="s">
        <v>2620</v>
      </c>
      <c r="I394" s="195" t="s">
        <v>2620</v>
      </c>
      <c r="J394" s="89" t="s">
        <v>769</v>
      </c>
      <c r="K394" s="56" t="s">
        <v>6354</v>
      </c>
      <c r="L394" s="89" t="s">
        <v>7910</v>
      </c>
      <c r="M394" s="182"/>
    </row>
    <row r="395" spans="1:13" x14ac:dyDescent="0.2">
      <c r="A395" s="183" t="s">
        <v>7846</v>
      </c>
      <c r="B395" s="208" t="s">
        <v>7972</v>
      </c>
      <c r="C395" s="186" t="s">
        <v>741</v>
      </c>
      <c r="D395" s="186"/>
      <c r="E395" s="198"/>
      <c r="F395" s="198">
        <v>70</v>
      </c>
      <c r="G395" s="197"/>
      <c r="H395" s="186" t="s">
        <v>741</v>
      </c>
      <c r="I395" s="186" t="s">
        <v>741</v>
      </c>
      <c r="J395" s="186" t="s">
        <v>769</v>
      </c>
      <c r="K395" s="187" t="s">
        <v>6354</v>
      </c>
      <c r="L395" s="186" t="s">
        <v>7911</v>
      </c>
      <c r="M395" s="189"/>
    </row>
    <row r="396" spans="1:13" x14ac:dyDescent="0.2">
      <c r="A396" s="179" t="s">
        <v>7847</v>
      </c>
      <c r="B396" s="206" t="s">
        <v>7973</v>
      </c>
      <c r="C396" s="89" t="s">
        <v>744</v>
      </c>
      <c r="D396" s="181"/>
      <c r="E396" s="194"/>
      <c r="F396" s="194">
        <v>331.5</v>
      </c>
      <c r="G396" s="195"/>
      <c r="H396" s="89" t="s">
        <v>744</v>
      </c>
      <c r="I396" s="89" t="s">
        <v>744</v>
      </c>
      <c r="J396" s="89" t="s">
        <v>769</v>
      </c>
      <c r="K396" s="56" t="s">
        <v>6355</v>
      </c>
      <c r="L396" s="89" t="s">
        <v>7912</v>
      </c>
      <c r="M396" s="182"/>
    </row>
    <row r="397" spans="1:13" x14ac:dyDescent="0.2">
      <c r="A397" s="183" t="s">
        <v>7848</v>
      </c>
      <c r="B397" s="208" t="s">
        <v>7974</v>
      </c>
      <c r="C397" s="186" t="s">
        <v>732</v>
      </c>
      <c r="D397" s="186"/>
      <c r="E397" s="198"/>
      <c r="F397" s="198">
        <v>1300</v>
      </c>
      <c r="G397" s="197"/>
      <c r="H397" s="186" t="s">
        <v>732</v>
      </c>
      <c r="I397" s="186" t="s">
        <v>732</v>
      </c>
      <c r="J397" s="186" t="s">
        <v>769</v>
      </c>
      <c r="K397" s="187" t="s">
        <v>6355</v>
      </c>
      <c r="L397" s="186" t="s">
        <v>7913</v>
      </c>
      <c r="M397" s="188"/>
    </row>
    <row r="398" spans="1:13" x14ac:dyDescent="0.2">
      <c r="A398" s="179" t="s">
        <v>7849</v>
      </c>
      <c r="B398" s="206" t="s">
        <v>7975</v>
      </c>
      <c r="C398" s="89" t="s">
        <v>732</v>
      </c>
      <c r="D398" s="181"/>
      <c r="E398" s="194"/>
      <c r="F398" s="194">
        <v>200</v>
      </c>
      <c r="G398" s="195"/>
      <c r="H398" s="89" t="s">
        <v>732</v>
      </c>
      <c r="I398" s="89" t="s">
        <v>732</v>
      </c>
      <c r="J398" s="89" t="s">
        <v>769</v>
      </c>
      <c r="K398" s="56" t="s">
        <v>6355</v>
      </c>
      <c r="L398" s="89" t="s">
        <v>7914</v>
      </c>
      <c r="M398" s="182"/>
    </row>
    <row r="399" spans="1:13" x14ac:dyDescent="0.2">
      <c r="A399" s="183" t="s">
        <v>7850</v>
      </c>
      <c r="B399" s="208" t="s">
        <v>7976</v>
      </c>
      <c r="C399" s="186" t="s">
        <v>6298</v>
      </c>
      <c r="D399" s="186"/>
      <c r="E399" s="198"/>
      <c r="F399" s="198">
        <v>6375</v>
      </c>
      <c r="G399" s="197"/>
      <c r="H399" s="186" t="s">
        <v>6298</v>
      </c>
      <c r="I399" s="186" t="s">
        <v>6298</v>
      </c>
      <c r="J399" s="186" t="s">
        <v>769</v>
      </c>
      <c r="K399" s="187" t="s">
        <v>6355</v>
      </c>
      <c r="L399" s="186" t="s">
        <v>7915</v>
      </c>
      <c r="M399" s="188"/>
    </row>
    <row r="400" spans="1:13" x14ac:dyDescent="0.2">
      <c r="A400" s="179" t="s">
        <v>7851</v>
      </c>
      <c r="B400" s="206" t="s">
        <v>7977</v>
      </c>
      <c r="C400" s="89" t="s">
        <v>6770</v>
      </c>
      <c r="D400" s="181"/>
      <c r="E400" s="194"/>
      <c r="F400" s="194">
        <v>1430</v>
      </c>
      <c r="G400" s="195"/>
      <c r="H400" s="89" t="s">
        <v>6770</v>
      </c>
      <c r="I400" s="89" t="s">
        <v>6770</v>
      </c>
      <c r="J400" s="89" t="s">
        <v>769</v>
      </c>
      <c r="K400" s="56" t="s">
        <v>6355</v>
      </c>
      <c r="L400" s="89" t="s">
        <v>7916</v>
      </c>
      <c r="M400" s="182"/>
    </row>
    <row r="401" spans="1:13" x14ac:dyDescent="0.2">
      <c r="A401" s="183" t="s">
        <v>7852</v>
      </c>
      <c r="B401" s="208" t="s">
        <v>7978</v>
      </c>
      <c r="C401" s="186" t="s">
        <v>7891</v>
      </c>
      <c r="D401" s="186"/>
      <c r="E401" s="198"/>
      <c r="F401" s="198">
        <v>140</v>
      </c>
      <c r="G401" s="197"/>
      <c r="H401" s="186" t="s">
        <v>7891</v>
      </c>
      <c r="I401" s="186" t="s">
        <v>7891</v>
      </c>
      <c r="J401" s="186" t="s">
        <v>769</v>
      </c>
      <c r="K401" s="187" t="s">
        <v>4335</v>
      </c>
      <c r="L401" s="186" t="s">
        <v>7917</v>
      </c>
      <c r="M401" s="188"/>
    </row>
    <row r="402" spans="1:13" x14ac:dyDescent="0.2">
      <c r="A402" s="179" t="s">
        <v>7853</v>
      </c>
      <c r="B402" s="206" t="s">
        <v>7979</v>
      </c>
      <c r="C402" s="89" t="s">
        <v>7892</v>
      </c>
      <c r="D402" s="181"/>
      <c r="E402" s="194"/>
      <c r="F402" s="194">
        <v>80.5</v>
      </c>
      <c r="G402" s="195"/>
      <c r="H402" s="89" t="s">
        <v>7892</v>
      </c>
      <c r="I402" s="89" t="s">
        <v>7892</v>
      </c>
      <c r="J402" s="89" t="s">
        <v>769</v>
      </c>
      <c r="K402" s="56" t="s">
        <v>4335</v>
      </c>
      <c r="L402" s="89" t="s">
        <v>7918</v>
      </c>
      <c r="M402" s="182"/>
    </row>
    <row r="403" spans="1:13" x14ac:dyDescent="0.2">
      <c r="A403" s="183" t="s">
        <v>7854</v>
      </c>
      <c r="B403" s="208" t="s">
        <v>7980</v>
      </c>
      <c r="C403" s="186" t="s">
        <v>3046</v>
      </c>
      <c r="D403" s="186"/>
      <c r="E403" s="198"/>
      <c r="F403" s="198">
        <v>676.95</v>
      </c>
      <c r="G403" s="197"/>
      <c r="H403" s="186" t="s">
        <v>3046</v>
      </c>
      <c r="I403" s="186" t="s">
        <v>3046</v>
      </c>
      <c r="J403" s="186" t="s">
        <v>769</v>
      </c>
      <c r="K403" s="187" t="s">
        <v>4335</v>
      </c>
      <c r="L403" s="186" t="s">
        <v>7919</v>
      </c>
      <c r="M403" s="188"/>
    </row>
    <row r="404" spans="1:13" x14ac:dyDescent="0.2">
      <c r="A404" s="179" t="s">
        <v>7855</v>
      </c>
      <c r="B404" s="206" t="s">
        <v>7981</v>
      </c>
      <c r="C404" s="89" t="s">
        <v>2620</v>
      </c>
      <c r="D404" s="181"/>
      <c r="E404" s="194"/>
      <c r="F404" s="194">
        <v>21000</v>
      </c>
      <c r="G404" s="195"/>
      <c r="H404" s="195" t="s">
        <v>2620</v>
      </c>
      <c r="I404" s="195" t="s">
        <v>2620</v>
      </c>
      <c r="J404" s="89" t="s">
        <v>4569</v>
      </c>
      <c r="K404" s="56" t="s">
        <v>4335</v>
      </c>
      <c r="L404" s="89" t="s">
        <v>7920</v>
      </c>
      <c r="M404" s="182"/>
    </row>
    <row r="405" spans="1:13" x14ac:dyDescent="0.2">
      <c r="A405" s="183" t="s">
        <v>7856</v>
      </c>
      <c r="B405" s="208" t="s">
        <v>7982</v>
      </c>
      <c r="C405" s="186" t="s">
        <v>7893</v>
      </c>
      <c r="D405" s="186"/>
      <c r="E405" s="198"/>
      <c r="F405" s="198">
        <v>3420</v>
      </c>
      <c r="G405" s="197"/>
      <c r="H405" s="186" t="s">
        <v>7893</v>
      </c>
      <c r="I405" s="186" t="s">
        <v>7893</v>
      </c>
      <c r="J405" s="186" t="s">
        <v>769</v>
      </c>
      <c r="K405" s="187" t="s">
        <v>4335</v>
      </c>
      <c r="L405" s="186" t="s">
        <v>7921</v>
      </c>
      <c r="M405" s="189"/>
    </row>
    <row r="406" spans="1:13" x14ac:dyDescent="0.2">
      <c r="A406" s="179" t="s">
        <v>7857</v>
      </c>
      <c r="B406" s="206" t="s">
        <v>7983</v>
      </c>
      <c r="C406" s="89" t="s">
        <v>7893</v>
      </c>
      <c r="D406" s="181"/>
      <c r="E406" s="194"/>
      <c r="F406" s="194">
        <v>170</v>
      </c>
      <c r="G406" s="195"/>
      <c r="H406" s="195" t="s">
        <v>7893</v>
      </c>
      <c r="I406" s="195" t="s">
        <v>7893</v>
      </c>
      <c r="J406" s="89" t="s">
        <v>769</v>
      </c>
      <c r="K406" s="56" t="s">
        <v>4335</v>
      </c>
      <c r="L406" s="89" t="s">
        <v>7922</v>
      </c>
      <c r="M406" s="182"/>
    </row>
    <row r="407" spans="1:13" x14ac:dyDescent="0.2">
      <c r="A407" s="183" t="s">
        <v>7858</v>
      </c>
      <c r="B407" s="208" t="s">
        <v>7984</v>
      </c>
      <c r="C407" s="186" t="s">
        <v>7894</v>
      </c>
      <c r="D407" s="186"/>
      <c r="E407" s="198"/>
      <c r="F407" s="198">
        <v>6500</v>
      </c>
      <c r="G407" s="197"/>
      <c r="H407" s="186" t="s">
        <v>7957</v>
      </c>
      <c r="I407" s="186" t="s">
        <v>7958</v>
      </c>
      <c r="J407" s="186" t="s">
        <v>1254</v>
      </c>
      <c r="K407" s="187" t="s">
        <v>4335</v>
      </c>
      <c r="L407" s="186" t="s">
        <v>7923</v>
      </c>
      <c r="M407" s="189"/>
    </row>
    <row r="408" spans="1:13" x14ac:dyDescent="0.2">
      <c r="A408" s="179" t="s">
        <v>7859</v>
      </c>
      <c r="B408" s="206" t="s">
        <v>7985</v>
      </c>
      <c r="C408" s="89" t="s">
        <v>744</v>
      </c>
      <c r="D408" s="181"/>
      <c r="E408" s="194"/>
      <c r="F408" s="194">
        <v>13256.5</v>
      </c>
      <c r="G408" s="195"/>
      <c r="H408" s="89" t="s">
        <v>744</v>
      </c>
      <c r="I408" s="89" t="s">
        <v>744</v>
      </c>
      <c r="J408" s="89" t="s">
        <v>769</v>
      </c>
      <c r="K408" s="56" t="s">
        <v>4335</v>
      </c>
      <c r="L408" s="89" t="s">
        <v>7924</v>
      </c>
      <c r="M408" s="182"/>
    </row>
    <row r="409" spans="1:13" x14ac:dyDescent="0.2">
      <c r="A409" s="183" t="s">
        <v>7860</v>
      </c>
      <c r="B409" s="208" t="s">
        <v>7986</v>
      </c>
      <c r="C409" s="186" t="s">
        <v>7895</v>
      </c>
      <c r="D409" s="186"/>
      <c r="E409" s="198"/>
      <c r="F409" s="198">
        <v>522</v>
      </c>
      <c r="G409" s="197"/>
      <c r="H409" s="186" t="s">
        <v>7895</v>
      </c>
      <c r="I409" s="186" t="s">
        <v>7895</v>
      </c>
      <c r="J409" s="186" t="s">
        <v>769</v>
      </c>
      <c r="K409" s="187" t="s">
        <v>4335</v>
      </c>
      <c r="L409" s="186" t="s">
        <v>7925</v>
      </c>
      <c r="M409" s="188"/>
    </row>
    <row r="410" spans="1:13" x14ac:dyDescent="0.2">
      <c r="A410" s="179" t="s">
        <v>7861</v>
      </c>
      <c r="B410" s="206" t="s">
        <v>7987</v>
      </c>
      <c r="C410" s="89" t="s">
        <v>5905</v>
      </c>
      <c r="D410" s="181"/>
      <c r="E410" s="194"/>
      <c r="F410" s="194">
        <v>39000</v>
      </c>
      <c r="G410" s="195"/>
      <c r="H410" s="89" t="s">
        <v>7950</v>
      </c>
      <c r="I410" s="89" t="s">
        <v>5905</v>
      </c>
      <c r="J410" s="89" t="s">
        <v>1254</v>
      </c>
      <c r="K410" s="56" t="s">
        <v>4336</v>
      </c>
      <c r="L410" s="89" t="s">
        <v>7926</v>
      </c>
      <c r="M410" s="182"/>
    </row>
    <row r="411" spans="1:13" x14ac:dyDescent="0.2">
      <c r="A411" s="183" t="s">
        <v>7862</v>
      </c>
      <c r="B411" s="208" t="s">
        <v>7988</v>
      </c>
      <c r="C411" s="186" t="s">
        <v>7896</v>
      </c>
      <c r="D411" s="186"/>
      <c r="E411" s="198"/>
      <c r="F411" s="198">
        <v>3154.75</v>
      </c>
      <c r="G411" s="197"/>
      <c r="H411" s="186" t="s">
        <v>7896</v>
      </c>
      <c r="I411" s="186" t="s">
        <v>7896</v>
      </c>
      <c r="J411" s="186" t="s">
        <v>769</v>
      </c>
      <c r="K411" s="187" t="s">
        <v>6356</v>
      </c>
      <c r="L411" s="186" t="s">
        <v>7927</v>
      </c>
      <c r="M411" s="188"/>
    </row>
    <row r="412" spans="1:13" x14ac:dyDescent="0.2">
      <c r="A412" s="179" t="s">
        <v>7863</v>
      </c>
      <c r="B412" s="206" t="s">
        <v>7989</v>
      </c>
      <c r="C412" s="89" t="s">
        <v>7897</v>
      </c>
      <c r="D412" s="181"/>
      <c r="E412" s="194"/>
      <c r="F412" s="194">
        <v>8450</v>
      </c>
      <c r="G412" s="195"/>
      <c r="H412" s="89" t="s">
        <v>7897</v>
      </c>
      <c r="I412" s="89" t="s">
        <v>7897</v>
      </c>
      <c r="J412" s="89" t="s">
        <v>769</v>
      </c>
      <c r="K412" s="56" t="s">
        <v>5313</v>
      </c>
      <c r="L412" s="89" t="s">
        <v>7928</v>
      </c>
      <c r="M412" s="182"/>
    </row>
    <row r="413" spans="1:13" x14ac:dyDescent="0.2">
      <c r="A413" s="183" t="s">
        <v>7864</v>
      </c>
      <c r="B413" s="208" t="s">
        <v>7990</v>
      </c>
      <c r="C413" s="186" t="s">
        <v>7897</v>
      </c>
      <c r="D413" s="186"/>
      <c r="E413" s="198"/>
      <c r="F413" s="198">
        <v>350</v>
      </c>
      <c r="G413" s="197"/>
      <c r="H413" s="186" t="s">
        <v>7897</v>
      </c>
      <c r="I413" s="186" t="s">
        <v>7897</v>
      </c>
      <c r="J413" s="186" t="s">
        <v>769</v>
      </c>
      <c r="K413" s="187" t="s">
        <v>5313</v>
      </c>
      <c r="L413" s="186" t="s">
        <v>7929</v>
      </c>
      <c r="M413" s="188"/>
    </row>
    <row r="414" spans="1:13" x14ac:dyDescent="0.2">
      <c r="A414" s="179" t="s">
        <v>7865</v>
      </c>
      <c r="B414" s="206" t="s">
        <v>7991</v>
      </c>
      <c r="C414" s="89" t="s">
        <v>2142</v>
      </c>
      <c r="D414" s="181"/>
      <c r="E414" s="194"/>
      <c r="F414" s="194">
        <v>629</v>
      </c>
      <c r="G414" s="195"/>
      <c r="H414" s="89" t="s">
        <v>2142</v>
      </c>
      <c r="I414" s="89" t="s">
        <v>2142</v>
      </c>
      <c r="J414" s="89" t="s">
        <v>769</v>
      </c>
      <c r="K414" s="56" t="s">
        <v>5313</v>
      </c>
      <c r="L414" s="89" t="s">
        <v>7930</v>
      </c>
      <c r="M414" s="182"/>
    </row>
    <row r="415" spans="1:13" x14ac:dyDescent="0.2">
      <c r="A415" s="183" t="s">
        <v>7866</v>
      </c>
      <c r="B415" s="208" t="s">
        <v>7992</v>
      </c>
      <c r="C415" s="186" t="s">
        <v>7898</v>
      </c>
      <c r="D415" s="186"/>
      <c r="E415" s="198"/>
      <c r="F415" s="198">
        <v>307.3</v>
      </c>
      <c r="G415" s="197"/>
      <c r="H415" s="186" t="s">
        <v>7955</v>
      </c>
      <c r="I415" s="186" t="s">
        <v>7956</v>
      </c>
      <c r="J415" s="186" t="s">
        <v>1254</v>
      </c>
      <c r="K415" s="187" t="s">
        <v>4337</v>
      </c>
      <c r="L415" s="186" t="s">
        <v>7931</v>
      </c>
      <c r="M415" s="188"/>
    </row>
    <row r="416" spans="1:13" x14ac:dyDescent="0.2">
      <c r="A416" s="179" t="s">
        <v>7867</v>
      </c>
      <c r="B416" s="206" t="s">
        <v>7993</v>
      </c>
      <c r="C416" s="89" t="s">
        <v>744</v>
      </c>
      <c r="D416" s="181"/>
      <c r="E416" s="194"/>
      <c r="F416" s="194">
        <v>200</v>
      </c>
      <c r="G416" s="195"/>
      <c r="H416" s="195" t="s">
        <v>744</v>
      </c>
      <c r="I416" s="195" t="s">
        <v>744</v>
      </c>
      <c r="J416" s="89" t="s">
        <v>769</v>
      </c>
      <c r="K416" s="56" t="s">
        <v>4337</v>
      </c>
      <c r="L416" s="89" t="s">
        <v>7932</v>
      </c>
      <c r="M416" s="182"/>
    </row>
    <row r="417" spans="1:13" x14ac:dyDescent="0.2">
      <c r="A417" s="183" t="s">
        <v>7868</v>
      </c>
      <c r="B417" s="208" t="s">
        <v>7994</v>
      </c>
      <c r="C417" s="186" t="s">
        <v>7899</v>
      </c>
      <c r="D417" s="186"/>
      <c r="E417" s="198"/>
      <c r="F417" s="198">
        <v>1467.37</v>
      </c>
      <c r="G417" s="197"/>
      <c r="H417" s="186" t="s">
        <v>7899</v>
      </c>
      <c r="I417" s="186" t="s">
        <v>7899</v>
      </c>
      <c r="J417" s="186" t="s">
        <v>769</v>
      </c>
      <c r="K417" s="187" t="s">
        <v>4337</v>
      </c>
      <c r="L417" s="186" t="s">
        <v>7933</v>
      </c>
      <c r="M417" s="189"/>
    </row>
    <row r="418" spans="1:13" x14ac:dyDescent="0.2">
      <c r="A418" s="179" t="s">
        <v>7869</v>
      </c>
      <c r="B418" s="206" t="s">
        <v>7995</v>
      </c>
      <c r="C418" s="89" t="s">
        <v>496</v>
      </c>
      <c r="D418" s="181"/>
      <c r="E418" s="194"/>
      <c r="F418" s="194">
        <v>16192.75</v>
      </c>
      <c r="G418" s="195"/>
      <c r="H418" s="195" t="s">
        <v>7954</v>
      </c>
      <c r="I418" s="195" t="s">
        <v>7954</v>
      </c>
      <c r="J418" s="89" t="s">
        <v>1254</v>
      </c>
      <c r="K418" s="56" t="s">
        <v>4337</v>
      </c>
      <c r="L418" s="89" t="s">
        <v>7934</v>
      </c>
      <c r="M418" s="182"/>
    </row>
    <row r="419" spans="1:13" x14ac:dyDescent="0.2">
      <c r="A419" s="183" t="s">
        <v>7870</v>
      </c>
      <c r="B419" s="208" t="s">
        <v>7996</v>
      </c>
      <c r="C419" s="186" t="s">
        <v>6768</v>
      </c>
      <c r="D419" s="186"/>
      <c r="E419" s="198"/>
      <c r="F419" s="198">
        <v>910</v>
      </c>
      <c r="G419" s="197"/>
      <c r="H419" s="186" t="s">
        <v>6768</v>
      </c>
      <c r="I419" s="186" t="s">
        <v>6768</v>
      </c>
      <c r="J419" s="186" t="s">
        <v>769</v>
      </c>
      <c r="K419" s="187" t="s">
        <v>4341</v>
      </c>
      <c r="L419" s="186" t="s">
        <v>7595</v>
      </c>
      <c r="M419" s="189"/>
    </row>
    <row r="420" spans="1:13" x14ac:dyDescent="0.2">
      <c r="A420" s="179" t="s">
        <v>7871</v>
      </c>
      <c r="B420" s="206" t="s">
        <v>7997</v>
      </c>
      <c r="C420" s="89" t="s">
        <v>221</v>
      </c>
      <c r="D420" s="181"/>
      <c r="E420" s="194"/>
      <c r="F420" s="194">
        <v>700</v>
      </c>
      <c r="G420" s="195"/>
      <c r="H420" s="89" t="s">
        <v>221</v>
      </c>
      <c r="I420" s="89" t="s">
        <v>221</v>
      </c>
      <c r="J420" s="89" t="s">
        <v>769</v>
      </c>
      <c r="K420" s="56" t="s">
        <v>4341</v>
      </c>
      <c r="L420" s="89" t="s">
        <v>6952</v>
      </c>
      <c r="M420" s="182"/>
    </row>
    <row r="421" spans="1:13" x14ac:dyDescent="0.2">
      <c r="A421" s="183" t="s">
        <v>7872</v>
      </c>
      <c r="B421" s="208" t="s">
        <v>7998</v>
      </c>
      <c r="C421" s="186" t="s">
        <v>3138</v>
      </c>
      <c r="D421" s="186"/>
      <c r="E421" s="198"/>
      <c r="F421" s="198">
        <v>610</v>
      </c>
      <c r="G421" s="197"/>
      <c r="H421" s="186" t="s">
        <v>3138</v>
      </c>
      <c r="I421" s="186" t="s">
        <v>3138</v>
      </c>
      <c r="J421" s="186" t="s">
        <v>769</v>
      </c>
      <c r="K421" s="187" t="s">
        <v>4341</v>
      </c>
      <c r="L421" s="186" t="s">
        <v>7935</v>
      </c>
      <c r="M421" s="188"/>
    </row>
    <row r="422" spans="1:13" x14ac:dyDescent="0.2">
      <c r="A422" s="179" t="s">
        <v>7873</v>
      </c>
      <c r="B422" s="206" t="s">
        <v>7999</v>
      </c>
      <c r="C422" s="89" t="s">
        <v>7900</v>
      </c>
      <c r="D422" s="181"/>
      <c r="E422" s="194"/>
      <c r="F422" s="194">
        <v>18</v>
      </c>
      <c r="G422" s="195"/>
      <c r="H422" s="89" t="s">
        <v>7900</v>
      </c>
      <c r="I422" s="89" t="s">
        <v>7900</v>
      </c>
      <c r="J422" s="89" t="s">
        <v>769</v>
      </c>
      <c r="K422" s="56" t="s">
        <v>4341</v>
      </c>
      <c r="L422" s="89" t="s">
        <v>6943</v>
      </c>
      <c r="M422" s="182"/>
    </row>
    <row r="423" spans="1:13" x14ac:dyDescent="0.2">
      <c r="A423" s="183" t="s">
        <v>7874</v>
      </c>
      <c r="B423" s="208" t="s">
        <v>8000</v>
      </c>
      <c r="C423" s="186" t="s">
        <v>2995</v>
      </c>
      <c r="D423" s="186"/>
      <c r="E423" s="198"/>
      <c r="F423" s="198">
        <v>270</v>
      </c>
      <c r="G423" s="197"/>
      <c r="H423" s="186" t="s">
        <v>2995</v>
      </c>
      <c r="I423" s="186" t="s">
        <v>2995</v>
      </c>
      <c r="J423" s="186" t="s">
        <v>769</v>
      </c>
      <c r="K423" s="187" t="s">
        <v>4341</v>
      </c>
      <c r="L423" s="186" t="s">
        <v>7936</v>
      </c>
      <c r="M423" s="188"/>
    </row>
    <row r="424" spans="1:13" x14ac:dyDescent="0.2">
      <c r="A424" s="179" t="s">
        <v>7875</v>
      </c>
      <c r="B424" s="206" t="s">
        <v>8001</v>
      </c>
      <c r="C424" s="89" t="s">
        <v>7901</v>
      </c>
      <c r="D424" s="181"/>
      <c r="E424" s="194"/>
      <c r="F424" s="194">
        <v>576</v>
      </c>
      <c r="G424" s="195"/>
      <c r="H424" s="89" t="s">
        <v>7901</v>
      </c>
      <c r="I424" s="89" t="s">
        <v>7901</v>
      </c>
      <c r="J424" s="89" t="s">
        <v>769</v>
      </c>
      <c r="K424" s="56" t="s">
        <v>4341</v>
      </c>
      <c r="L424" s="89" t="s">
        <v>7937</v>
      </c>
      <c r="M424" s="182"/>
    </row>
    <row r="425" spans="1:13" x14ac:dyDescent="0.2">
      <c r="A425" s="183" t="s">
        <v>7876</v>
      </c>
      <c r="B425" s="208" t="s">
        <v>8002</v>
      </c>
      <c r="C425" s="186" t="s">
        <v>1761</v>
      </c>
      <c r="D425" s="186"/>
      <c r="E425" s="198"/>
      <c r="F425" s="198">
        <v>3185</v>
      </c>
      <c r="G425" s="197"/>
      <c r="H425" s="186" t="s">
        <v>7952</v>
      </c>
      <c r="I425" s="186" t="s">
        <v>7953</v>
      </c>
      <c r="J425" s="186" t="s">
        <v>769</v>
      </c>
      <c r="K425" s="187" t="s">
        <v>4341</v>
      </c>
      <c r="L425" s="186" t="s">
        <v>5134</v>
      </c>
      <c r="M425" s="188"/>
    </row>
    <row r="426" spans="1:13" x14ac:dyDescent="0.2">
      <c r="A426" s="179" t="s">
        <v>7877</v>
      </c>
      <c r="B426" s="206" t="s">
        <v>8003</v>
      </c>
      <c r="C426" s="89" t="s">
        <v>277</v>
      </c>
      <c r="D426" s="181"/>
      <c r="E426" s="194"/>
      <c r="F426" s="194">
        <v>480</v>
      </c>
      <c r="G426" s="195"/>
      <c r="H426" s="89" t="s">
        <v>277</v>
      </c>
      <c r="I426" s="89" t="s">
        <v>277</v>
      </c>
      <c r="J426" s="89" t="s">
        <v>769</v>
      </c>
      <c r="K426" s="56" t="s">
        <v>6357</v>
      </c>
      <c r="L426" s="89" t="s">
        <v>7938</v>
      </c>
      <c r="M426" s="182"/>
    </row>
    <row r="427" spans="1:13" x14ac:dyDescent="0.2">
      <c r="A427" s="183" t="s">
        <v>7878</v>
      </c>
      <c r="B427" s="208" t="s">
        <v>8004</v>
      </c>
      <c r="C427" s="186" t="s">
        <v>3213</v>
      </c>
      <c r="D427" s="186"/>
      <c r="E427" s="198"/>
      <c r="F427" s="198">
        <v>14602.5</v>
      </c>
      <c r="G427" s="197"/>
      <c r="H427" s="186" t="s">
        <v>3213</v>
      </c>
      <c r="I427" s="186" t="s">
        <v>3213</v>
      </c>
      <c r="J427" s="186" t="s">
        <v>769</v>
      </c>
      <c r="K427" s="187" t="s">
        <v>6358</v>
      </c>
      <c r="L427" s="186" t="s">
        <v>7939</v>
      </c>
      <c r="M427" s="188"/>
    </row>
    <row r="428" spans="1:13" x14ac:dyDescent="0.2">
      <c r="A428" s="179" t="s">
        <v>7879</v>
      </c>
      <c r="B428" s="206" t="s">
        <v>8005</v>
      </c>
      <c r="C428" s="89" t="s">
        <v>7527</v>
      </c>
      <c r="D428" s="181"/>
      <c r="E428" s="194"/>
      <c r="F428" s="194">
        <v>5000</v>
      </c>
      <c r="G428" s="195"/>
      <c r="H428" s="195" t="s">
        <v>7527</v>
      </c>
      <c r="I428" s="195" t="s">
        <v>7527</v>
      </c>
      <c r="J428" s="89" t="s">
        <v>769</v>
      </c>
      <c r="K428" s="56" t="s">
        <v>4342</v>
      </c>
      <c r="L428" s="89" t="s">
        <v>7940</v>
      </c>
      <c r="M428" s="182"/>
    </row>
    <row r="429" spans="1:13" x14ac:dyDescent="0.2">
      <c r="A429" s="183" t="s">
        <v>7880</v>
      </c>
      <c r="B429" s="208" t="s">
        <v>8006</v>
      </c>
      <c r="C429" s="186" t="s">
        <v>5494</v>
      </c>
      <c r="D429" s="186"/>
      <c r="E429" s="198"/>
      <c r="F429" s="198">
        <v>12960</v>
      </c>
      <c r="G429" s="197"/>
      <c r="H429" s="186" t="s">
        <v>7951</v>
      </c>
      <c r="I429" s="186" t="s">
        <v>5494</v>
      </c>
      <c r="J429" s="186" t="s">
        <v>5722</v>
      </c>
      <c r="K429" s="187" t="s">
        <v>4342</v>
      </c>
      <c r="L429" s="186" t="s">
        <v>7941</v>
      </c>
      <c r="M429" s="189"/>
    </row>
    <row r="430" spans="1:13" x14ac:dyDescent="0.2">
      <c r="A430" s="179" t="s">
        <v>7881</v>
      </c>
      <c r="B430" s="206" t="s">
        <v>8007</v>
      </c>
      <c r="C430" s="89" t="s">
        <v>3732</v>
      </c>
      <c r="D430" s="181"/>
      <c r="E430" s="194"/>
      <c r="F430" s="194">
        <v>4106</v>
      </c>
      <c r="G430" s="195"/>
      <c r="H430" s="195" t="s">
        <v>3732</v>
      </c>
      <c r="I430" s="195" t="s">
        <v>3732</v>
      </c>
      <c r="J430" s="89" t="s">
        <v>769</v>
      </c>
      <c r="K430" s="56" t="s">
        <v>4342</v>
      </c>
      <c r="L430" s="89" t="s">
        <v>7942</v>
      </c>
      <c r="M430" s="182"/>
    </row>
    <row r="431" spans="1:13" x14ac:dyDescent="0.2">
      <c r="A431" s="183" t="s">
        <v>7882</v>
      </c>
      <c r="B431" s="208" t="s">
        <v>8008</v>
      </c>
      <c r="C431" s="186" t="s">
        <v>732</v>
      </c>
      <c r="D431" s="186"/>
      <c r="E431" s="198"/>
      <c r="F431" s="198">
        <v>320</v>
      </c>
      <c r="G431" s="197"/>
      <c r="H431" s="186" t="s">
        <v>732</v>
      </c>
      <c r="I431" s="186" t="s">
        <v>732</v>
      </c>
      <c r="J431" s="186" t="s">
        <v>769</v>
      </c>
      <c r="K431" s="187" t="s">
        <v>4342</v>
      </c>
      <c r="L431" s="186" t="s">
        <v>7943</v>
      </c>
      <c r="M431" s="189"/>
    </row>
    <row r="432" spans="1:13" x14ac:dyDescent="0.2">
      <c r="A432" s="179" t="s">
        <v>7883</v>
      </c>
      <c r="B432" s="206" t="s">
        <v>8009</v>
      </c>
      <c r="C432" s="89" t="s">
        <v>7902</v>
      </c>
      <c r="D432" s="181"/>
      <c r="E432" s="194"/>
      <c r="F432" s="194">
        <v>3600</v>
      </c>
      <c r="G432" s="195"/>
      <c r="H432" s="89" t="s">
        <v>7902</v>
      </c>
      <c r="I432" s="89" t="s">
        <v>7902</v>
      </c>
      <c r="J432" s="89" t="s">
        <v>769</v>
      </c>
      <c r="K432" s="56" t="s">
        <v>4342</v>
      </c>
      <c r="L432" s="89" t="s">
        <v>7944</v>
      </c>
      <c r="M432" s="182"/>
    </row>
    <row r="433" spans="1:13" x14ac:dyDescent="0.2">
      <c r="A433" s="183" t="s">
        <v>7884</v>
      </c>
      <c r="B433" s="208" t="s">
        <v>8010</v>
      </c>
      <c r="C433" s="186" t="s">
        <v>7891</v>
      </c>
      <c r="D433" s="186"/>
      <c r="E433" s="198"/>
      <c r="F433" s="198">
        <v>1700</v>
      </c>
      <c r="G433" s="197"/>
      <c r="H433" s="186" t="s">
        <v>7891</v>
      </c>
      <c r="I433" s="186" t="s">
        <v>7891</v>
      </c>
      <c r="J433" s="186" t="s">
        <v>769</v>
      </c>
      <c r="K433" s="187" t="s">
        <v>4342</v>
      </c>
      <c r="L433" s="186" t="s">
        <v>7945</v>
      </c>
      <c r="M433" s="188"/>
    </row>
    <row r="434" spans="1:13" x14ac:dyDescent="0.2">
      <c r="A434" s="179" t="s">
        <v>7885</v>
      </c>
      <c r="B434" s="206" t="s">
        <v>8011</v>
      </c>
      <c r="C434" s="89" t="s">
        <v>5784</v>
      </c>
      <c r="D434" s="181"/>
      <c r="E434" s="194"/>
      <c r="F434" s="194">
        <v>3197</v>
      </c>
      <c r="G434" s="195"/>
      <c r="H434" s="89" t="s">
        <v>5784</v>
      </c>
      <c r="I434" s="89" t="s">
        <v>5784</v>
      </c>
      <c r="J434" s="89" t="s">
        <v>769</v>
      </c>
      <c r="K434" s="56" t="s">
        <v>4342</v>
      </c>
      <c r="L434" s="89" t="s">
        <v>7946</v>
      </c>
      <c r="M434" s="182"/>
    </row>
    <row r="435" spans="1:13" x14ac:dyDescent="0.2">
      <c r="A435" s="183" t="s">
        <v>7886</v>
      </c>
      <c r="B435" s="208" t="s">
        <v>8012</v>
      </c>
      <c r="C435" s="186" t="s">
        <v>7903</v>
      </c>
      <c r="D435" s="186"/>
      <c r="E435" s="198"/>
      <c r="F435" s="198">
        <v>6600</v>
      </c>
      <c r="G435" s="197"/>
      <c r="H435" s="186" t="s">
        <v>7903</v>
      </c>
      <c r="I435" s="186" t="s">
        <v>7903</v>
      </c>
      <c r="J435" s="186" t="s">
        <v>1254</v>
      </c>
      <c r="K435" s="187" t="s">
        <v>4342</v>
      </c>
      <c r="L435" s="186" t="s">
        <v>7947</v>
      </c>
      <c r="M435" s="188"/>
    </row>
    <row r="436" spans="1:13" x14ac:dyDescent="0.2">
      <c r="A436" s="179" t="s">
        <v>7887</v>
      </c>
      <c r="B436" s="206" t="s">
        <v>8013</v>
      </c>
      <c r="C436" s="89" t="s">
        <v>7386</v>
      </c>
      <c r="D436" s="181"/>
      <c r="E436" s="194"/>
      <c r="F436" s="194">
        <v>6060</v>
      </c>
      <c r="G436" s="195"/>
      <c r="H436" s="89" t="s">
        <v>7386</v>
      </c>
      <c r="I436" s="89" t="s">
        <v>7386</v>
      </c>
      <c r="J436" s="89" t="s">
        <v>769</v>
      </c>
      <c r="K436" s="56" t="s">
        <v>7904</v>
      </c>
      <c r="L436" s="89" t="s">
        <v>7948</v>
      </c>
      <c r="M436" s="182"/>
    </row>
    <row r="437" spans="1:13" x14ac:dyDescent="0.2">
      <c r="A437" s="183" t="s">
        <v>7888</v>
      </c>
      <c r="B437" s="208" t="s">
        <v>8014</v>
      </c>
      <c r="C437" s="186" t="s">
        <v>732</v>
      </c>
      <c r="D437" s="186"/>
      <c r="E437" s="198"/>
      <c r="F437" s="198">
        <v>25000</v>
      </c>
      <c r="G437" s="197"/>
      <c r="H437" s="186" t="s">
        <v>732</v>
      </c>
      <c r="I437" s="186" t="s">
        <v>732</v>
      </c>
      <c r="J437" s="186" t="s">
        <v>769</v>
      </c>
      <c r="K437" s="187" t="s">
        <v>7904</v>
      </c>
      <c r="L437" s="186" t="s">
        <v>7949</v>
      </c>
      <c r="M437" s="188"/>
    </row>
  </sheetData>
  <phoneticPr fontId="27"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2013</vt:lpstr>
      <vt:lpstr>2014</vt:lpstr>
      <vt:lpstr>2015</vt:lpstr>
      <vt:lpstr>2016</vt:lpstr>
      <vt:lpstr>2017</vt:lpstr>
      <vt:lpstr>2018</vt:lpstr>
      <vt:lpstr>2019</vt:lpstr>
      <vt:lpstr>2020</vt:lpstr>
      <vt:lpstr>2021</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Viel</dc:creator>
  <cp:lastModifiedBy>GEA Legal</cp:lastModifiedBy>
  <cp:lastPrinted>2017-08-02T08:30:29Z</cp:lastPrinted>
  <dcterms:created xsi:type="dcterms:W3CDTF">2014-07-08T08:03:01Z</dcterms:created>
  <dcterms:modified xsi:type="dcterms:W3CDTF">2023-01-24T12:14:53Z</dcterms:modified>
</cp:coreProperties>
</file>